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/>
  </bookViews>
  <sheets>
    <sheet name="Rekapitulacija" sheetId="1" r:id="rId1"/>
    <sheet name="Pripremni radovi" sheetId="7" r:id="rId2"/>
    <sheet name="Suho čišćenje i bojanje zidova" sheetId="2" r:id="rId3"/>
    <sheet name="Oznake i površine" sheetId="8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8" l="1"/>
  <c r="D26" i="8"/>
  <c r="G19" i="2"/>
  <c r="G18" i="2" l="1"/>
  <c r="G17" i="2"/>
  <c r="G16" i="2"/>
  <c r="G13" i="2"/>
  <c r="G14" i="2"/>
  <c r="G15" i="2"/>
  <c r="G11" i="2"/>
  <c r="G12" i="2"/>
  <c r="J23" i="8" l="1"/>
  <c r="F23" i="8"/>
  <c r="G23" i="8" s="1"/>
  <c r="I23" i="8" s="1"/>
  <c r="J22" i="8"/>
  <c r="F22" i="8"/>
  <c r="G22" i="8" s="1"/>
  <c r="I22" i="8" s="1"/>
  <c r="J21" i="8"/>
  <c r="F21" i="8"/>
  <c r="G21" i="8" s="1"/>
  <c r="I21" i="8" s="1"/>
  <c r="L21" i="8" s="1"/>
  <c r="J20" i="8"/>
  <c r="F20" i="8"/>
  <c r="G20" i="8" s="1"/>
  <c r="I20" i="8" s="1"/>
  <c r="J17" i="8"/>
  <c r="F17" i="8"/>
  <c r="G17" i="8" s="1"/>
  <c r="N9" i="8"/>
  <c r="D9" i="8"/>
  <c r="J8" i="8"/>
  <c r="F8" i="8"/>
  <c r="G8" i="8" s="1"/>
  <c r="I8" i="8" s="1"/>
  <c r="J7" i="8"/>
  <c r="F7" i="8"/>
  <c r="G7" i="8" s="1"/>
  <c r="I7" i="8" s="1"/>
  <c r="J6" i="8"/>
  <c r="F6" i="8"/>
  <c r="G6" i="8" s="1"/>
  <c r="I6" i="8" s="1"/>
  <c r="J5" i="8"/>
  <c r="F5" i="8"/>
  <c r="G5" i="8" s="1"/>
  <c r="I5" i="8" s="1"/>
  <c r="L5" i="8" s="1"/>
  <c r="L8" i="8" l="1"/>
  <c r="M8" i="8" s="1"/>
  <c r="G26" i="8"/>
  <c r="L7" i="8"/>
  <c r="M7" i="8" s="1"/>
  <c r="L22" i="8"/>
  <c r="L23" i="8"/>
  <c r="M23" i="8" s="1"/>
  <c r="L6" i="8"/>
  <c r="M6" i="8" s="1"/>
  <c r="L20" i="8"/>
  <c r="M20" i="8" s="1"/>
  <c r="G9" i="8"/>
  <c r="I17" i="8"/>
  <c r="L17" i="8" s="1"/>
  <c r="L26" i="8" s="1"/>
  <c r="M22" i="8"/>
  <c r="M21" i="8"/>
  <c r="M5" i="8"/>
  <c r="M17" i="8" l="1"/>
  <c r="M26" i="8" s="1"/>
  <c r="L9" i="8"/>
  <c r="M9" i="8" l="1"/>
  <c r="G12" i="7" l="1"/>
  <c r="G11" i="7"/>
  <c r="G10" i="7"/>
  <c r="G13" i="7" l="1"/>
  <c r="D18" i="1" s="1"/>
  <c r="G10" i="2"/>
  <c r="G20" i="2" l="1"/>
  <c r="D19" i="1" s="1"/>
  <c r="D20" i="1" s="1"/>
  <c r="D23" i="1" s="1"/>
  <c r="D24" i="1" s="1"/>
  <c r="D25" i="1" s="1"/>
</calcChain>
</file>

<file path=xl/sharedStrings.xml><?xml version="1.0" encoding="utf-8"?>
<sst xmlns="http://schemas.openxmlformats.org/spreadsheetml/2006/main" count="149" uniqueCount="96">
  <si>
    <t>Gradska knjižnica i čitaonica Pula</t>
  </si>
  <si>
    <t>Jednostavna nabava</t>
  </si>
  <si>
    <t>Troškovnik</t>
  </si>
  <si>
    <t>R. br.</t>
  </si>
  <si>
    <t>Opis</t>
  </si>
  <si>
    <t>Količina</t>
  </si>
  <si>
    <t>Mjera</t>
  </si>
  <si>
    <t>Jedinična cijena (bez PDV-a)</t>
  </si>
  <si>
    <t>Ukupna cijena (bez PDV-a)</t>
  </si>
  <si>
    <t>1.</t>
  </si>
  <si>
    <t>2.</t>
  </si>
  <si>
    <t>3.</t>
  </si>
  <si>
    <t>kom</t>
  </si>
  <si>
    <t>Rabat</t>
  </si>
  <si>
    <t>Iznos PDV-a</t>
  </si>
  <si>
    <t>Ukupna cijena ponude (bez PDV-a) nakon rabata</t>
  </si>
  <si>
    <t>Ukupna cijena ponude (bez PDV-a)</t>
  </si>
  <si>
    <t>Ukupna cijena ponude s PDV-om</t>
  </si>
  <si>
    <t>Upute za ponuditelje:</t>
  </si>
  <si>
    <t>Upisuju se jedinične cijene u zažućena polja pojedinog lista.</t>
  </si>
  <si>
    <t>Upisuje se iznos rabata u kunama i lipama u listu Rekapitulacija.</t>
  </si>
  <si>
    <t>Popunjeni i ovjereni troškovnik (svi listovi s rekapitulacijom) prilažu se ponudbenom listu.</t>
  </si>
  <si>
    <t>Suho čišćenje i bojanje zidova Središnje knjižnice (I. faza)</t>
  </si>
  <si>
    <t>Pripremni radovi</t>
  </si>
  <si>
    <t>Suho čišćenje i bojanje zidova</t>
  </si>
  <si>
    <t>Sveukupno pripremni radovi</t>
  </si>
  <si>
    <t>Zaštita podova i inventara prije početka sanacije. Pokrivanje izvršiti tankom PVC folijom i zabrtviti trakama kako bi se spriječio prodor prašine. Uključena zaštita prozora i vratiju. Obračun po neto tlocrtnoj površini prostorija.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</si>
  <si>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</si>
  <si>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Skidanje svih zaštita nakon završetka i grubo čišćenje površina. Obračun po neto tlocrtnoj površini prostorija.</t>
  </si>
  <si>
    <t>Demontaža i ponovna montaža metalne perforirane obloge stupova u ulaznom prostoru. Demontažu izvršiti pažljivo jer se ista obloga nakon uređenja stupova vraća na mjesto. Svi radovi, materijal i skela za vraćanje u prvobitno stanje uključeni u cijenu. Čišćenje i bojanje stupova obrađeno u stavci bojanja. Obračun po oblozi stupa.</t>
  </si>
  <si>
    <t>Troškovnik - Rekapitulacija</t>
  </si>
  <si>
    <t>Za zaprljane zidove opisana je tehnologija skidanja čađe i nečistoća s posebnim naglaskom na zaštitu knjižnične građe. Pranje vodom NIJE dozvoljeno.</t>
  </si>
  <si>
    <t>Pojedina stavka obuhvaća slijedeće radove:</t>
  </si>
  <si>
    <t>Zaštita inventara, podova i prozora: Inventar, podove i prozore je potrebno zaštititi prije početka radova. Nakon završetka zaštite se skidaju.</t>
  </si>
  <si>
    <t>Troškovnik - Tehnički opis</t>
  </si>
  <si>
    <t>______________________________</t>
  </si>
  <si>
    <t>(ime i prezime ovlaštene osobe</t>
  </si>
  <si>
    <t>ponuditelja, potpis i ovjera)</t>
  </si>
  <si>
    <t>FAZE UREĐENJA</t>
  </si>
  <si>
    <t>Br. 
Prostorije</t>
  </si>
  <si>
    <t>Namjena prostorije</t>
  </si>
  <si>
    <t>Površina</t>
  </si>
  <si>
    <t>Visina</t>
  </si>
  <si>
    <t>Opseg (samo zidovi)</t>
  </si>
  <si>
    <t>Opseg + 10% za špalete</t>
  </si>
  <si>
    <t>Otvori</t>
  </si>
  <si>
    <t>Površina zidova</t>
  </si>
  <si>
    <t>Površina stropa</t>
  </si>
  <si>
    <t>Stupovi</t>
  </si>
  <si>
    <t>Ukupna površina</t>
  </si>
  <si>
    <t>Ukupna površina - otvori</t>
  </si>
  <si>
    <t>police</t>
  </si>
  <si>
    <t>obloge</t>
  </si>
  <si>
    <t>razina onečišćenja</t>
  </si>
  <si>
    <t>PRIZEMLJE</t>
  </si>
  <si>
    <t>dječji odjel</t>
  </si>
  <si>
    <t>dizalo</t>
  </si>
  <si>
    <t>ženske sanitarije</t>
  </si>
  <si>
    <t>sanitarni čvor</t>
  </si>
  <si>
    <t>muške sanitarije</t>
  </si>
  <si>
    <t>Ukupno</t>
  </si>
  <si>
    <t>PRVI KAT</t>
  </si>
  <si>
    <t>FAZA  I</t>
  </si>
  <si>
    <t>ulaz</t>
  </si>
  <si>
    <t>vjetrobran</t>
  </si>
  <si>
    <t>predprostor</t>
  </si>
  <si>
    <t>stupovi obloženi mrežom</t>
  </si>
  <si>
    <t>odjel beletristike</t>
  </si>
  <si>
    <t>FAZA II</t>
  </si>
  <si>
    <t>studijski odjel</t>
  </si>
  <si>
    <t>studijski rad</t>
  </si>
  <si>
    <t>glazbena zbirka</t>
  </si>
  <si>
    <t>zavicajna zbirka</t>
  </si>
  <si>
    <t>likovna zbirka</t>
  </si>
  <si>
    <t>4.</t>
  </si>
  <si>
    <t>5.</t>
  </si>
  <si>
    <t>6.</t>
  </si>
  <si>
    <t>7.</t>
  </si>
  <si>
    <t>8.</t>
  </si>
  <si>
    <t>9.</t>
  </si>
  <si>
    <t>10.</t>
  </si>
  <si>
    <t>FAZA III</t>
  </si>
  <si>
    <t>Ovim radovima obuhvaćeni su radovi potrebni za sanaciju unutarnjih zidova i stropova nakon požara u prostoru Gradske knjižnice i čitaonice. Radovi obuhvaćaju predprostor - oznaka 2.03, stupove obložene mrežom, odjel beletristike - oznaka 2.05, studijski odjel - oznaka 2.06, studijski rad - oznaka 2.07, glazbenu zbirku - oznaka 2.08., zavičajnu zbirku - oznaka 2.24, likovnu zbirku - oznaka 2.25, dječji odjel - oznaka 1.09, ženske sanitarije - oznaka 1.11, sanitarni čvor - oznaka 1.12 i muške sanitarije - oznaka 1.13.</t>
  </si>
  <si>
    <t xml:space="preserve">Čišćenje zidova i stropova: Skidanje zaprljanja izvodi se brušenjem sa istovremenim usisavanjem prašine. Brušenje izvršiti višekratno do zdravog sloja, ovisno o stupnju zaprljanja. Veća oštećenja se gletaju. Nakon čišćenja nanosi se dubinska impregnacija sa dodatkom kvarca ili obična impregnacija ovisno o stupnju zaprljanja. Kao pokrivnu boju nanijeti fasadnu ili običnu boju višekratno do čistog tona, ovisno o stupnju zaprljanja. </t>
  </si>
  <si>
    <t>Čišćenje zaprljanja na zidovima i stropovima (jako zaprljani i oštećeni) sve prema tehničkom opisu radova.  Skidanje zaprljanja izvodi se brušenjem s istovremenim usisavanjem prašine. Brušenje izvršiti višekratno do zdravog sloja. Veća oštećenja se gletaju. Odnosi se na predprostor - oznaka 2.03, stupove obložene mrežom i odjel beletristike - oznaka 2.05.</t>
  </si>
  <si>
    <t>Čišćenje zaprljanja na zidovima i stropovima (srednje zaprljani) sve prema tehničkom opisu radova.  Skidanje zaprljanja izvodi se brušenjem s istovremenim usisavanjem prašine. Brušenje izvršiti po potrebi višekratno do zdravog sloja. Veća oštećenja se gletaju. Odnosi se na studijski odjel - oznaka 2.06, studijski rad - oznaka 2.07, glazbenu zbirku - oznaka 2.08., zavičajnu zbirku - oznaka 2.24 i likovnu zbirku - oznaka 2.25.</t>
  </si>
  <si>
    <t>Čišćenje zaprljanja na zidovima i stropovima (malo zaprljani) sve prema tehničkom opisu radova.  Skidanje zaprljanja izvodi se brušenjem s istovremenim usisavanjem prašine. Brušenje izvršiti do zdravog sloja. Veća oštećenja se gletaju. Odnosi se na dječji odjel - oznaka 1.09, ženske sanitarije - oznaka 1.11, sanitarni čvor - oznaka 1.12 i muške sanitarije - oznaka 1.13.</t>
  </si>
  <si>
    <t>Bojanje zidova i stropova (jako zaprljanih i oštećenih) prema tehničom opisu do čistog tona. Bojanje se vrši pokrivnom fasadnom bojom dvokratno + završna boja višekratno do čistog tona. Odnosi se na predprostor - oznaka 2.03, stupove obložene mrežom i odjel beletristike - oznaka 2.05.</t>
  </si>
  <si>
    <t>Bojanje zidova i stropova (srednje zaprljanih) prema tehničom opisu do čistog tona. Bojanje se vrši pokrivnom fasadnom bojom jednokratno + završna boja višekratno do čistog tona. Odnosi se na studijski odjel - oznaka 2.06, studijski rad - oznaka 2.07, glazbenu zbirku - oznaka 2.08., zavičajnu zbirku - oznaka 2.24 i likovnu zbirku - oznaka 2.25.</t>
  </si>
  <si>
    <t>Bojanje zidova i stropova (malo zaprljanih) prema tehničom opisu do čistog tona. Bojanje se vrši završnom bojom do čistog tona. Odnosi se na dječji odjel - oznaka 1.09, ženske sanitarije - oznaka 1.11, sanitarni čvor - oznaka 1.12 i muške sanitarije - oznaka 1.13.</t>
  </si>
  <si>
    <t>Čišćenje i bojanje stupova u prostoru odjela beletristike - oznaka 2.05 i studijskog odjela - oznaka 2.06. posebnom tehnikom (spazzolato) po uzoru na postojeće.</t>
  </si>
  <si>
    <t>Sveukupno radovi čišćenja i bojanja</t>
  </si>
  <si>
    <t>Sav materijal koji će se upotrijebiti, kao i pomoćni materijal, rad i pomoćni rad mora u svemu odgovarati standardima, propisima i tehničkim uvjetima i pravilima dobrog zanata. Materijal za izvedbu radova treba biti prvorazredan. Na oličenim površinama ne smiju se poznati tragovi čađe, četke ili valjka, ne smije biti mrlja, a ton boje treba biti ujednačen.</t>
  </si>
  <si>
    <t>Gletanje većih oštećenja (jako zaprljani i oštećeni zidovi i stropovi), impregnacija prema tehničkom opisu. Nakon čišćenja nanosi se dubinska impregnacija s dodatkom kvarca. Odnosi se na predprostor - oznaka 2.03, stupove obložene mrežom i odjel beletristike - oznaka 2.05.</t>
  </si>
  <si>
    <t>Gletanje većih oštećenja (srednje zaprljani zidovi i stropovi), impregnacija prema tehničkom opisu. Nakon čišćenja nanosi se dubinska impregnacija s dodatkom kvarca. Odnosi se na studijski odjel - oznaka 2.06, studijski rad - oznaka 2.07, glazbenu zbirku - oznaka 2.08., zavičajnu zbirku - oznaka 2.24 i likovnu zbirku - oznaka 2.25.</t>
  </si>
  <si>
    <t>Gletanje većih oštećenja (malo zaprljani zidovi i stropovi), impregnacija prema tehničkom opisu. Nakon čišćenja nanosi se obična impregnacija.  Odnosi se na dječji odjel - oznaka 1.09, ženske sanitarije - oznaka 1.11, sanitarni čvor - oznaka 1.12 i muške sanitarije - oznaka 1.13.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</si>
</sst>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kn-41A]_-;\-* #,##0.00\ [$kn-41A]_-;_-* &quot;-&quot;??\ [$kn-41A]_-;_-@_-"/>
    <numFmt numFmtId="165" formatCode="\ #,##0.00&quot;      &quot;;\-#,##0.00&quot;      &quot;;\-#&quot;      &quot;;\ @\ "/>
    <numFmt numFmtId="166" formatCode="#,##0.00\ [$kn-41A];[Red]\-#,##0.00\ [$kn-41A]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165" fontId="9" fillId="0" borderId="0" applyBorder="0" applyProtection="0"/>
    <xf numFmtId="0" fontId="10" fillId="0" borderId="0" applyBorder="0" applyProtection="0">
      <alignment horizontal="center"/>
    </xf>
    <xf numFmtId="0" fontId="10" fillId="0" borderId="0" applyBorder="0" applyProtection="0">
      <alignment horizontal="center" textRotation="9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2" fillId="0" borderId="0" applyBorder="0" applyProtection="0"/>
    <xf numFmtId="0" fontId="13" fillId="0" borderId="0" applyBorder="0" applyProtection="0"/>
    <xf numFmtId="0" fontId="11" fillId="0" borderId="0" applyBorder="0" applyProtection="0"/>
    <xf numFmtId="0" fontId="12" fillId="0" borderId="0" applyBorder="0" applyProtection="0"/>
    <xf numFmtId="0" fontId="11" fillId="0" borderId="0" applyBorder="0" applyProtection="0">
      <alignment vertical="top" wrapText="1"/>
    </xf>
    <xf numFmtId="0" fontId="11" fillId="0" borderId="0" applyBorder="0" applyProtection="0"/>
    <xf numFmtId="0" fontId="14" fillId="0" borderId="0" applyBorder="0" applyProtection="0"/>
    <xf numFmtId="166" fontId="14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165" fontId="9" fillId="0" borderId="0" applyBorder="0" applyProtection="0"/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4" borderId="1" xfId="0" applyFill="1" applyBorder="1"/>
    <xf numFmtId="164" fontId="0" fillId="0" borderId="1" xfId="0" applyNumberFormat="1" applyBorder="1" applyAlignment="1">
      <alignment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6" borderId="1" xfId="0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164" fontId="0" fillId="7" borderId="1" xfId="0" applyNumberFormat="1" applyFill="1" applyBorder="1"/>
    <xf numFmtId="164" fontId="0" fillId="7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5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2" fontId="6" fillId="0" borderId="13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2" fontId="7" fillId="0" borderId="17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8" borderId="5" xfId="1" applyFont="1" applyFill="1" applyBorder="1" applyAlignment="1">
      <alignment horizontal="center" vertical="center"/>
    </xf>
    <xf numFmtId="2" fontId="7" fillId="8" borderId="6" xfId="1" applyNumberFormat="1" applyFont="1" applyFill="1" applyBorder="1" applyAlignment="1">
      <alignment horizontal="center" vertical="center"/>
    </xf>
    <xf numFmtId="0" fontId="7" fillId="8" borderId="6" xfId="1" applyFont="1" applyFill="1" applyBorder="1" applyAlignment="1">
      <alignment horizontal="center" vertical="center"/>
    </xf>
    <xf numFmtId="2" fontId="6" fillId="8" borderId="6" xfId="1" applyNumberFormat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6" fillId="8" borderId="6" xfId="1" applyFont="1" applyFill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8" borderId="25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2" fontId="7" fillId="0" borderId="20" xfId="1" applyNumberFormat="1" applyFont="1" applyBorder="1" applyAlignment="1">
      <alignment horizontal="center" vertical="center"/>
    </xf>
    <xf numFmtId="2" fontId="7" fillId="0" borderId="21" xfId="1" applyNumberFormat="1" applyFont="1" applyBorder="1" applyAlignment="1">
      <alignment horizontal="center" vertical="center"/>
    </xf>
    <xf numFmtId="2" fontId="7" fillId="0" borderId="19" xfId="1" applyNumberFormat="1" applyFont="1" applyBorder="1" applyAlignment="1">
      <alignment horizontal="center" vertical="center"/>
    </xf>
    <xf numFmtId="2" fontId="7" fillId="8" borderId="7" xfId="1" applyNumberFormat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2" fontId="7" fillId="0" borderId="7" xfId="1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6" fillId="0" borderId="1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</cellXfs>
  <cellStyles count="25">
    <cellStyle name="Comma 2 2" xfId="2"/>
    <cellStyle name="Heading" xfId="3"/>
    <cellStyle name="Heading1" xfId="4"/>
    <cellStyle name="Normal 10" xfId="5"/>
    <cellStyle name="Normal 10 2" xfId="6"/>
    <cellStyle name="Normal 2" xfId="7"/>
    <cellStyle name="Normal 2 2 5" xfId="8"/>
    <cellStyle name="Normal 2 4" xfId="9"/>
    <cellStyle name="Normal 3" xfId="10"/>
    <cellStyle name="Normal 4" xfId="11"/>
    <cellStyle name="Normal 5" xfId="12"/>
    <cellStyle name="Normal 7" xfId="13"/>
    <cellStyle name="Normalno" xfId="0" builtinId="0"/>
    <cellStyle name="Normalno 2" xfId="14"/>
    <cellStyle name="Normalno 2 2 2" xfId="15"/>
    <cellStyle name="Normalno 3" xfId="1"/>
    <cellStyle name="Normalno 8" xfId="16"/>
    <cellStyle name="Obično 3" xfId="17"/>
    <cellStyle name="Obično 3 2" xfId="18"/>
    <cellStyle name="Result" xfId="19"/>
    <cellStyle name="Result2" xfId="20"/>
    <cellStyle name="Stil 1" xfId="21"/>
    <cellStyle name="Stil 1 2" xfId="22"/>
    <cellStyle name="Style 1" xfId="23"/>
    <cellStyle name="Zarez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K37"/>
  <sheetViews>
    <sheetView tabSelected="1" workbookViewId="0">
      <selection activeCell="B13" sqref="B13:G13"/>
    </sheetView>
  </sheetViews>
  <sheetFormatPr defaultRowHeight="15" x14ac:dyDescent="0.25"/>
  <cols>
    <col min="2" max="2" width="6.7109375" customWidth="1"/>
    <col min="3" max="3" width="44.85546875" customWidth="1"/>
    <col min="4" max="4" width="16.5703125" customWidth="1"/>
  </cols>
  <sheetData>
    <row r="2" spans="2:7" x14ac:dyDescent="0.25">
      <c r="B2" s="11" t="s">
        <v>0</v>
      </c>
    </row>
    <row r="3" spans="2:7" x14ac:dyDescent="0.25">
      <c r="B3" t="s">
        <v>1</v>
      </c>
    </row>
    <row r="4" spans="2:7" x14ac:dyDescent="0.25">
      <c r="B4" s="12" t="s">
        <v>22</v>
      </c>
    </row>
    <row r="6" spans="2:7" x14ac:dyDescent="0.25">
      <c r="B6" s="11" t="s">
        <v>34</v>
      </c>
    </row>
    <row r="8" spans="2:7" ht="75" customHeight="1" x14ac:dyDescent="0.25">
      <c r="B8" s="90" t="s">
        <v>82</v>
      </c>
      <c r="C8" s="90"/>
      <c r="D8" s="90"/>
      <c r="E8" s="90"/>
      <c r="F8" s="90"/>
      <c r="G8" s="90"/>
    </row>
    <row r="9" spans="2:7" ht="30" customHeight="1" x14ac:dyDescent="0.25">
      <c r="B9" s="89" t="s">
        <v>31</v>
      </c>
      <c r="C9" s="89"/>
      <c r="D9" s="89"/>
      <c r="E9" s="89"/>
      <c r="F9" s="89"/>
      <c r="G9" s="89"/>
    </row>
    <row r="10" spans="2:7" x14ac:dyDescent="0.25">
      <c r="B10" s="89" t="s">
        <v>32</v>
      </c>
      <c r="C10" s="89"/>
      <c r="D10" s="89"/>
      <c r="E10" s="89"/>
      <c r="F10" s="89"/>
      <c r="G10" s="89"/>
    </row>
    <row r="11" spans="2:7" ht="30" customHeight="1" x14ac:dyDescent="0.25">
      <c r="B11" s="89" t="s">
        <v>33</v>
      </c>
      <c r="C11" s="89"/>
      <c r="D11" s="89"/>
      <c r="E11" s="89"/>
      <c r="F11" s="89"/>
      <c r="G11" s="89"/>
    </row>
    <row r="12" spans="2:7" ht="75" customHeight="1" x14ac:dyDescent="0.25">
      <c r="B12" s="89" t="s">
        <v>83</v>
      </c>
      <c r="C12" s="89"/>
      <c r="D12" s="89"/>
      <c r="E12" s="89"/>
      <c r="F12" s="89"/>
      <c r="G12" s="89"/>
    </row>
    <row r="13" spans="2:7" ht="60" customHeight="1" x14ac:dyDescent="0.25">
      <c r="B13" s="89" t="s">
        <v>92</v>
      </c>
      <c r="C13" s="89"/>
      <c r="D13" s="89"/>
      <c r="E13" s="89"/>
      <c r="F13" s="89"/>
      <c r="G13" s="89"/>
    </row>
    <row r="15" spans="2:7" x14ac:dyDescent="0.25">
      <c r="B15" s="11" t="s">
        <v>30</v>
      </c>
    </row>
    <row r="17" spans="2:11" ht="30" x14ac:dyDescent="0.25">
      <c r="B17" s="15" t="s">
        <v>3</v>
      </c>
      <c r="C17" s="15" t="s">
        <v>4</v>
      </c>
      <c r="D17" s="16" t="s">
        <v>8</v>
      </c>
      <c r="K17" s="25"/>
    </row>
    <row r="18" spans="2:11" x14ac:dyDescent="0.25">
      <c r="B18" s="5" t="s">
        <v>9</v>
      </c>
      <c r="C18" s="2" t="s">
        <v>23</v>
      </c>
      <c r="D18" s="8">
        <f>'Pripremni radovi'!G13</f>
        <v>0</v>
      </c>
    </row>
    <row r="19" spans="2:11" x14ac:dyDescent="0.25">
      <c r="B19" s="5" t="s">
        <v>10</v>
      </c>
      <c r="C19" s="2" t="s">
        <v>24</v>
      </c>
      <c r="D19" s="8">
        <f>'Suho čišćenje i bojanje zidova'!G20</f>
        <v>0</v>
      </c>
    </row>
    <row r="20" spans="2:11" x14ac:dyDescent="0.25">
      <c r="B20" s="14"/>
      <c r="C20" s="14" t="s">
        <v>16</v>
      </c>
      <c r="D20" s="20">
        <f>SUM(D18:D19)</f>
        <v>0</v>
      </c>
    </row>
    <row r="22" spans="2:11" x14ac:dyDescent="0.25">
      <c r="B22" s="6"/>
      <c r="C22" s="6" t="s">
        <v>13</v>
      </c>
      <c r="D22" s="22"/>
    </row>
    <row r="23" spans="2:11" x14ac:dyDescent="0.25">
      <c r="B23" s="14"/>
      <c r="C23" s="14" t="s">
        <v>15</v>
      </c>
      <c r="D23" s="20">
        <f>D20-D22</f>
        <v>0</v>
      </c>
    </row>
    <row r="24" spans="2:11" x14ac:dyDescent="0.25">
      <c r="B24" s="19"/>
      <c r="C24" s="19" t="s">
        <v>14</v>
      </c>
      <c r="D24" s="21">
        <f>D23*25%</f>
        <v>0</v>
      </c>
    </row>
    <row r="25" spans="2:11" x14ac:dyDescent="0.25">
      <c r="B25" s="14"/>
      <c r="C25" s="14" t="s">
        <v>17</v>
      </c>
      <c r="D25" s="20">
        <f>D23+D24</f>
        <v>0</v>
      </c>
    </row>
    <row r="28" spans="2:11" x14ac:dyDescent="0.25">
      <c r="B28" s="13" t="s">
        <v>18</v>
      </c>
    </row>
    <row r="29" spans="2:11" x14ac:dyDescent="0.25">
      <c r="B29" t="s">
        <v>19</v>
      </c>
    </row>
    <row r="30" spans="2:11" x14ac:dyDescent="0.25">
      <c r="B30" t="s">
        <v>20</v>
      </c>
    </row>
    <row r="31" spans="2:11" x14ac:dyDescent="0.25">
      <c r="B31" t="s">
        <v>21</v>
      </c>
    </row>
    <row r="35" spans="2:3" x14ac:dyDescent="0.25">
      <c r="B35" s="25" t="s">
        <v>35</v>
      </c>
      <c r="C35" s="25"/>
    </row>
    <row r="36" spans="2:3" x14ac:dyDescent="0.25">
      <c r="B36" s="25" t="s">
        <v>36</v>
      </c>
      <c r="C36" s="25"/>
    </row>
    <row r="37" spans="2:3" x14ac:dyDescent="0.25">
      <c r="B37" s="25" t="s">
        <v>37</v>
      </c>
      <c r="C37" s="25"/>
    </row>
  </sheetData>
  <sheetProtection password="CB95" sheet="1" objects="1" scenarios="1"/>
  <protectedRanges>
    <protectedRange sqref="D22" name="Raspon1"/>
  </protectedRanges>
  <mergeCells count="6">
    <mergeCell ref="B13:G13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G13"/>
  <sheetViews>
    <sheetView workbookViewId="0">
      <selection activeCell="C12" sqref="C12"/>
    </sheetView>
  </sheetViews>
  <sheetFormatPr defaultRowHeight="15" x14ac:dyDescent="0.25"/>
  <cols>
    <col min="2" max="2" width="6.140625" customWidth="1"/>
    <col min="3" max="3" width="66.7109375" customWidth="1"/>
    <col min="6" max="6" width="15.5703125" style="17" customWidth="1"/>
    <col min="7" max="7" width="16.85546875" style="17" customWidth="1"/>
  </cols>
  <sheetData>
    <row r="2" spans="2:7" x14ac:dyDescent="0.25">
      <c r="B2" s="11" t="s">
        <v>0</v>
      </c>
    </row>
    <row r="3" spans="2:7" x14ac:dyDescent="0.25">
      <c r="B3" t="s">
        <v>1</v>
      </c>
    </row>
    <row r="4" spans="2:7" x14ac:dyDescent="0.25">
      <c r="B4" s="12" t="s">
        <v>22</v>
      </c>
    </row>
    <row r="6" spans="2:7" x14ac:dyDescent="0.25">
      <c r="B6" s="11" t="s">
        <v>2</v>
      </c>
    </row>
    <row r="7" spans="2:7" x14ac:dyDescent="0.25">
      <c r="B7" s="13" t="s">
        <v>23</v>
      </c>
    </row>
    <row r="9" spans="2:7" ht="30" x14ac:dyDescent="0.25">
      <c r="B9" s="3" t="s">
        <v>3</v>
      </c>
      <c r="C9" s="3" t="s">
        <v>4</v>
      </c>
      <c r="D9" s="3" t="s">
        <v>6</v>
      </c>
      <c r="E9" s="3" t="s">
        <v>5</v>
      </c>
      <c r="F9" s="4" t="s">
        <v>7</v>
      </c>
      <c r="G9" s="4" t="s">
        <v>8</v>
      </c>
    </row>
    <row r="10" spans="2:7" ht="60" x14ac:dyDescent="0.25">
      <c r="B10" s="1" t="s">
        <v>9</v>
      </c>
      <c r="C10" s="7" t="s">
        <v>26</v>
      </c>
      <c r="D10" s="1" t="s">
        <v>27</v>
      </c>
      <c r="E10" s="1">
        <v>1038.96</v>
      </c>
      <c r="F10" s="23"/>
      <c r="G10" s="10">
        <f t="shared" ref="G10:G12" si="0">E10*F10</f>
        <v>0</v>
      </c>
    </row>
    <row r="11" spans="2:7" ht="30" x14ac:dyDescent="0.25">
      <c r="B11" s="1" t="s">
        <v>10</v>
      </c>
      <c r="C11" s="7" t="s">
        <v>28</v>
      </c>
      <c r="D11" s="1" t="s">
        <v>27</v>
      </c>
      <c r="E11" s="1">
        <v>1038.96</v>
      </c>
      <c r="F11" s="23"/>
      <c r="G11" s="10">
        <f t="shared" si="0"/>
        <v>0</v>
      </c>
    </row>
    <row r="12" spans="2:7" ht="75" x14ac:dyDescent="0.25">
      <c r="B12" s="1" t="s">
        <v>11</v>
      </c>
      <c r="C12" s="7" t="s">
        <v>29</v>
      </c>
      <c r="D12" s="1" t="s">
        <v>12</v>
      </c>
      <c r="E12" s="1">
        <v>4</v>
      </c>
      <c r="F12" s="23"/>
      <c r="G12" s="10">
        <f t="shared" si="0"/>
        <v>0</v>
      </c>
    </row>
    <row r="13" spans="2:7" x14ac:dyDescent="0.25">
      <c r="B13" s="9"/>
      <c r="C13" s="91" t="s">
        <v>25</v>
      </c>
      <c r="D13" s="92"/>
      <c r="E13" s="92"/>
      <c r="F13" s="93"/>
      <c r="G13" s="18">
        <f>SUM(G10:G12)</f>
        <v>0</v>
      </c>
    </row>
  </sheetData>
  <sheetProtection password="CB95" sheet="1" objects="1" scenarios="1"/>
  <protectedRanges>
    <protectedRange sqref="F10:F12" name="Raspon1"/>
  </protectedRanges>
  <mergeCells count="1">
    <mergeCell ref="C13:F13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2:G20"/>
  <sheetViews>
    <sheetView topLeftCell="A13" workbookViewId="0">
      <selection activeCell="C17" sqref="C17"/>
    </sheetView>
  </sheetViews>
  <sheetFormatPr defaultRowHeight="15" x14ac:dyDescent="0.25"/>
  <cols>
    <col min="2" max="2" width="6.140625" customWidth="1"/>
    <col min="3" max="3" width="66.7109375" customWidth="1"/>
    <col min="6" max="6" width="15.5703125" style="17" customWidth="1"/>
    <col min="7" max="7" width="15.85546875" style="17" customWidth="1"/>
  </cols>
  <sheetData>
    <row r="2" spans="2:7" x14ac:dyDescent="0.25">
      <c r="B2" s="11" t="s">
        <v>0</v>
      </c>
    </row>
    <row r="3" spans="2:7" x14ac:dyDescent="0.25">
      <c r="B3" t="s">
        <v>1</v>
      </c>
    </row>
    <row r="4" spans="2:7" x14ac:dyDescent="0.25">
      <c r="B4" s="12" t="s">
        <v>22</v>
      </c>
    </row>
    <row r="6" spans="2:7" x14ac:dyDescent="0.25">
      <c r="B6" s="11" t="s">
        <v>2</v>
      </c>
    </row>
    <row r="7" spans="2:7" x14ac:dyDescent="0.25">
      <c r="B7" s="13" t="s">
        <v>24</v>
      </c>
    </row>
    <row r="9" spans="2:7" ht="30" x14ac:dyDescent="0.25">
      <c r="B9" s="3" t="s">
        <v>3</v>
      </c>
      <c r="C9" s="3" t="s">
        <v>4</v>
      </c>
      <c r="D9" s="3" t="s">
        <v>6</v>
      </c>
      <c r="E9" s="3" t="s">
        <v>5</v>
      </c>
      <c r="F9" s="4" t="s">
        <v>7</v>
      </c>
      <c r="G9" s="4" t="s">
        <v>8</v>
      </c>
    </row>
    <row r="10" spans="2:7" ht="75" customHeight="1" x14ac:dyDescent="0.25">
      <c r="B10" s="1" t="s">
        <v>9</v>
      </c>
      <c r="C10" s="7" t="s">
        <v>84</v>
      </c>
      <c r="D10" s="1" t="s">
        <v>27</v>
      </c>
      <c r="E10" s="24">
        <v>915.44</v>
      </c>
      <c r="F10" s="23"/>
      <c r="G10" s="10">
        <f t="shared" ref="G10:G19" si="0">E10*F10</f>
        <v>0</v>
      </c>
    </row>
    <row r="11" spans="2:7" ht="90" x14ac:dyDescent="0.25">
      <c r="B11" s="1" t="s">
        <v>10</v>
      </c>
      <c r="C11" s="7" t="s">
        <v>85</v>
      </c>
      <c r="D11" s="1" t="s">
        <v>27</v>
      </c>
      <c r="E11" s="24">
        <v>710.36</v>
      </c>
      <c r="F11" s="23"/>
      <c r="G11" s="10">
        <f t="shared" si="0"/>
        <v>0</v>
      </c>
    </row>
    <row r="12" spans="2:7" ht="90" x14ac:dyDescent="0.25">
      <c r="B12" s="1" t="s">
        <v>11</v>
      </c>
      <c r="C12" s="7" t="s">
        <v>86</v>
      </c>
      <c r="D12" s="1" t="s">
        <v>27</v>
      </c>
      <c r="E12" s="24">
        <v>663.85</v>
      </c>
      <c r="F12" s="23"/>
      <c r="G12" s="10">
        <f t="shared" si="0"/>
        <v>0</v>
      </c>
    </row>
    <row r="13" spans="2:7" ht="60" customHeight="1" x14ac:dyDescent="0.25">
      <c r="B13" s="1" t="s">
        <v>74</v>
      </c>
      <c r="C13" s="7" t="s">
        <v>93</v>
      </c>
      <c r="D13" s="1" t="s">
        <v>27</v>
      </c>
      <c r="E13" s="24">
        <v>915.44</v>
      </c>
      <c r="F13" s="23"/>
      <c r="G13" s="10">
        <f t="shared" si="0"/>
        <v>0</v>
      </c>
    </row>
    <row r="14" spans="2:7" ht="75" x14ac:dyDescent="0.25">
      <c r="B14" s="1" t="s">
        <v>75</v>
      </c>
      <c r="C14" s="7" t="s">
        <v>94</v>
      </c>
      <c r="D14" s="1" t="s">
        <v>27</v>
      </c>
      <c r="E14" s="24">
        <v>710.36</v>
      </c>
      <c r="F14" s="23"/>
      <c r="G14" s="10">
        <f t="shared" si="0"/>
        <v>0</v>
      </c>
    </row>
    <row r="15" spans="2:7" ht="60" customHeight="1" x14ac:dyDescent="0.25">
      <c r="B15" s="1" t="s">
        <v>76</v>
      </c>
      <c r="C15" s="7" t="s">
        <v>95</v>
      </c>
      <c r="D15" s="1" t="s">
        <v>27</v>
      </c>
      <c r="E15" s="24">
        <v>663.85</v>
      </c>
      <c r="F15" s="23"/>
      <c r="G15" s="10">
        <f t="shared" si="0"/>
        <v>0</v>
      </c>
    </row>
    <row r="16" spans="2:7" ht="60" customHeight="1" x14ac:dyDescent="0.25">
      <c r="B16" s="1" t="s">
        <v>77</v>
      </c>
      <c r="C16" s="7" t="s">
        <v>87</v>
      </c>
      <c r="D16" s="1" t="s">
        <v>27</v>
      </c>
      <c r="E16" s="24">
        <v>915.44</v>
      </c>
      <c r="F16" s="23"/>
      <c r="G16" s="10">
        <f t="shared" si="0"/>
        <v>0</v>
      </c>
    </row>
    <row r="17" spans="2:7" ht="75" x14ac:dyDescent="0.25">
      <c r="B17" s="1" t="s">
        <v>78</v>
      </c>
      <c r="C17" s="7" t="s">
        <v>88</v>
      </c>
      <c r="D17" s="1" t="s">
        <v>27</v>
      </c>
      <c r="E17" s="24">
        <v>710.36</v>
      </c>
      <c r="F17" s="23"/>
      <c r="G17" s="10">
        <f t="shared" si="0"/>
        <v>0</v>
      </c>
    </row>
    <row r="18" spans="2:7" ht="60" x14ac:dyDescent="0.25">
      <c r="B18" s="1" t="s">
        <v>79</v>
      </c>
      <c r="C18" s="7" t="s">
        <v>89</v>
      </c>
      <c r="D18" s="1" t="s">
        <v>27</v>
      </c>
      <c r="E18" s="24">
        <v>663.85</v>
      </c>
      <c r="F18" s="23"/>
      <c r="G18" s="10">
        <f t="shared" si="0"/>
        <v>0</v>
      </c>
    </row>
    <row r="19" spans="2:7" ht="45" x14ac:dyDescent="0.25">
      <c r="B19" s="1" t="s">
        <v>80</v>
      </c>
      <c r="C19" s="7" t="s">
        <v>90</v>
      </c>
      <c r="D19" s="1" t="s">
        <v>27</v>
      </c>
      <c r="E19" s="24">
        <v>112</v>
      </c>
      <c r="F19" s="23"/>
      <c r="G19" s="10">
        <f t="shared" si="0"/>
        <v>0</v>
      </c>
    </row>
    <row r="20" spans="2:7" x14ac:dyDescent="0.25">
      <c r="B20" s="9"/>
      <c r="C20" s="91" t="s">
        <v>91</v>
      </c>
      <c r="D20" s="92"/>
      <c r="E20" s="92"/>
      <c r="F20" s="93"/>
      <c r="G20" s="18">
        <f>SUM(G10:G19)</f>
        <v>0</v>
      </c>
    </row>
  </sheetData>
  <sheetProtection password="CB95" sheet="1" objects="1" scenarios="1"/>
  <protectedRanges>
    <protectedRange sqref="F10:F19" name="Raspon1"/>
  </protectedRanges>
  <mergeCells count="1">
    <mergeCell ref="C20:F20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workbookViewId="0">
      <selection activeCell="G19" sqref="G19"/>
    </sheetView>
  </sheetViews>
  <sheetFormatPr defaultColWidth="10" defaultRowHeight="16.5" x14ac:dyDescent="0.25"/>
  <cols>
    <col min="1" max="1" width="11.28515625" style="32" customWidth="1"/>
    <col min="2" max="2" width="11.140625" style="44" customWidth="1"/>
    <col min="3" max="3" width="17.42578125" style="44" customWidth="1"/>
    <col min="4" max="4" width="10.42578125" style="32" customWidth="1"/>
    <col min="5" max="5" width="7.7109375" style="32" customWidth="1"/>
    <col min="6" max="6" width="10" style="32" customWidth="1"/>
    <col min="7" max="7" width="11.28515625" style="32" customWidth="1"/>
    <col min="8" max="8" width="9" style="32" customWidth="1"/>
    <col min="9" max="9" width="10.5703125" style="32" customWidth="1"/>
    <col min="10" max="10" width="10" style="32"/>
    <col min="11" max="11" width="8.140625" style="32" customWidth="1"/>
    <col min="12" max="12" width="10" style="32"/>
    <col min="13" max="13" width="12.85546875" style="32" customWidth="1"/>
    <col min="14" max="14" width="10" style="32"/>
    <col min="15" max="15" width="0" style="32" hidden="1" customWidth="1"/>
    <col min="16" max="16" width="13.85546875" style="32" hidden="1" customWidth="1"/>
    <col min="17" max="16384" width="10" style="32"/>
  </cols>
  <sheetData>
    <row r="1" spans="1:16" ht="50.25" thickBot="1" x14ac:dyDescent="0.3">
      <c r="A1" s="26" t="s">
        <v>38</v>
      </c>
      <c r="B1" s="27" t="s">
        <v>39</v>
      </c>
      <c r="C1" s="28" t="s">
        <v>40</v>
      </c>
      <c r="D1" s="29" t="s">
        <v>41</v>
      </c>
      <c r="E1" s="29" t="s">
        <v>42</v>
      </c>
      <c r="F1" s="30" t="s">
        <v>43</v>
      </c>
      <c r="G1" s="30" t="s">
        <v>44</v>
      </c>
      <c r="H1" s="29" t="s">
        <v>45</v>
      </c>
      <c r="I1" s="30" t="s">
        <v>46</v>
      </c>
      <c r="J1" s="30" t="s">
        <v>47</v>
      </c>
      <c r="K1" s="30" t="s">
        <v>48</v>
      </c>
      <c r="L1" s="30" t="s">
        <v>49</v>
      </c>
      <c r="M1" s="30" t="s">
        <v>50</v>
      </c>
      <c r="N1" s="81" t="s">
        <v>51</v>
      </c>
      <c r="O1" s="76" t="s">
        <v>52</v>
      </c>
      <c r="P1" s="31" t="s">
        <v>53</v>
      </c>
    </row>
    <row r="2" spans="1:16" x14ac:dyDescent="0.25">
      <c r="A2" s="65"/>
      <c r="B2" s="96" t="s">
        <v>54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77"/>
      <c r="P2" s="35"/>
    </row>
    <row r="3" spans="1:16" x14ac:dyDescent="0.25">
      <c r="A3" s="65"/>
      <c r="B3" s="97"/>
      <c r="C3" s="36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77"/>
      <c r="P3" s="35"/>
    </row>
    <row r="4" spans="1:16" ht="17.25" thickBot="1" x14ac:dyDescent="0.3">
      <c r="A4" s="6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77"/>
      <c r="P4" s="35"/>
    </row>
    <row r="5" spans="1:16" ht="16.5" customHeight="1" thickBot="1" x14ac:dyDescent="0.3">
      <c r="A5" s="51" t="s">
        <v>81</v>
      </c>
      <c r="B5" s="52">
        <v>1.0900000000000001</v>
      </c>
      <c r="C5" s="52" t="s">
        <v>55</v>
      </c>
      <c r="D5" s="52">
        <v>284.32</v>
      </c>
      <c r="E5" s="52">
        <v>3.25</v>
      </c>
      <c r="F5" s="52">
        <f>13.7+13.7+22.7+22.7</f>
        <v>72.8</v>
      </c>
      <c r="G5" s="52">
        <f t="shared" ref="G5:G23" si="0">F5*1.1</f>
        <v>80.08</v>
      </c>
      <c r="H5" s="53">
        <v>34.400000000000006</v>
      </c>
      <c r="I5" s="53">
        <f t="shared" ref="I5:I8" si="1">G5*E5</f>
        <v>260.26</v>
      </c>
      <c r="J5" s="52">
        <f t="shared" ref="J5" si="2">D5</f>
        <v>284.32</v>
      </c>
      <c r="K5" s="52">
        <v>112</v>
      </c>
      <c r="L5" s="52">
        <f>I5+J5+K5</f>
        <v>656.57999999999993</v>
      </c>
      <c r="M5" s="28">
        <f t="shared" ref="M5:M8" si="3">L5-H5</f>
        <v>622.17999999999995</v>
      </c>
      <c r="N5" s="88">
        <v>40</v>
      </c>
      <c r="O5" s="87"/>
      <c r="P5" s="54"/>
    </row>
    <row r="6" spans="1:16" ht="16.5" customHeight="1" x14ac:dyDescent="0.25">
      <c r="A6" s="98" t="s">
        <v>81</v>
      </c>
      <c r="B6" s="41">
        <v>1.1100000000000001</v>
      </c>
      <c r="C6" s="41" t="s">
        <v>57</v>
      </c>
      <c r="D6" s="41">
        <v>9.32</v>
      </c>
      <c r="E6" s="41">
        <v>1</v>
      </c>
      <c r="F6" s="41">
        <f>2.7+2.7+3.6+3.6</f>
        <v>12.6</v>
      </c>
      <c r="G6" s="41">
        <f t="shared" si="0"/>
        <v>13.860000000000001</v>
      </c>
      <c r="H6" s="42">
        <v>6.0330000000000004</v>
      </c>
      <c r="I6" s="42">
        <f t="shared" si="1"/>
        <v>13.860000000000001</v>
      </c>
      <c r="J6" s="41">
        <f t="shared" ref="J6:J8" si="4">D6</f>
        <v>9.32</v>
      </c>
      <c r="K6" s="41"/>
      <c r="L6" s="41">
        <f t="shared" ref="L6:L8" si="5">I6+J6</f>
        <v>23.18</v>
      </c>
      <c r="M6" s="64">
        <f t="shared" si="3"/>
        <v>17.146999999999998</v>
      </c>
      <c r="N6" s="74"/>
      <c r="O6" s="79"/>
      <c r="P6" s="43"/>
    </row>
    <row r="7" spans="1:16" ht="16.5" customHeight="1" x14ac:dyDescent="0.25">
      <c r="A7" s="98"/>
      <c r="B7" s="41">
        <v>1.1200000000000001</v>
      </c>
      <c r="C7" s="41" t="s">
        <v>58</v>
      </c>
      <c r="D7" s="41">
        <v>4.4400000000000004</v>
      </c>
      <c r="E7" s="41">
        <v>1</v>
      </c>
      <c r="F7" s="41">
        <f>2.6+2.6+1.4+1.4</f>
        <v>8</v>
      </c>
      <c r="G7" s="41">
        <f t="shared" si="0"/>
        <v>8.8000000000000007</v>
      </c>
      <c r="H7" s="42">
        <v>1.8900000000000001</v>
      </c>
      <c r="I7" s="42">
        <f t="shared" si="1"/>
        <v>8.8000000000000007</v>
      </c>
      <c r="J7" s="41">
        <f t="shared" si="4"/>
        <v>4.4400000000000004</v>
      </c>
      <c r="K7" s="41"/>
      <c r="L7" s="41">
        <f t="shared" si="5"/>
        <v>13.240000000000002</v>
      </c>
      <c r="M7" s="64">
        <f t="shared" si="3"/>
        <v>11.350000000000001</v>
      </c>
      <c r="N7" s="74"/>
      <c r="O7" s="79"/>
      <c r="P7" s="43"/>
    </row>
    <row r="8" spans="1:16" ht="16.5" customHeight="1" thickBot="1" x14ac:dyDescent="0.3">
      <c r="A8" s="98"/>
      <c r="B8" s="41">
        <v>1.1299999999999999</v>
      </c>
      <c r="C8" s="41" t="s">
        <v>59</v>
      </c>
      <c r="D8" s="41">
        <v>6.89</v>
      </c>
      <c r="E8" s="41">
        <v>1</v>
      </c>
      <c r="F8" s="41">
        <f>2.7+2.7+2.9+2.9</f>
        <v>11.200000000000001</v>
      </c>
      <c r="G8" s="41">
        <f t="shared" si="0"/>
        <v>12.320000000000002</v>
      </c>
      <c r="H8" s="42">
        <v>6.0330000000000004</v>
      </c>
      <c r="I8" s="42">
        <f t="shared" si="1"/>
        <v>12.320000000000002</v>
      </c>
      <c r="J8" s="41">
        <f t="shared" si="4"/>
        <v>6.89</v>
      </c>
      <c r="K8" s="41"/>
      <c r="L8" s="41">
        <f t="shared" si="5"/>
        <v>19.21</v>
      </c>
      <c r="M8" s="64">
        <f t="shared" si="3"/>
        <v>13.177</v>
      </c>
      <c r="N8" s="74"/>
      <c r="O8" s="79"/>
      <c r="P8" s="43"/>
    </row>
    <row r="9" spans="1:16" ht="17.25" thickBot="1" x14ac:dyDescent="0.3">
      <c r="A9" s="58"/>
      <c r="B9" s="59" t="s">
        <v>60</v>
      </c>
      <c r="C9" s="59"/>
      <c r="D9" s="73">
        <f>SUM(D5:D8)</f>
        <v>304.96999999999997</v>
      </c>
      <c r="E9" s="60"/>
      <c r="F9" s="60"/>
      <c r="G9" s="59">
        <f>SUM(G5:G8)</f>
        <v>115.06</v>
      </c>
      <c r="H9" s="60"/>
      <c r="I9" s="60"/>
      <c r="J9" s="60"/>
      <c r="K9" s="60"/>
      <c r="L9" s="59">
        <f>SUM(L5:L8)</f>
        <v>712.20999999999992</v>
      </c>
      <c r="M9" s="61">
        <f>SUM(M5:M8)</f>
        <v>663.85400000000004</v>
      </c>
      <c r="N9" s="86">
        <f>SUM(N5:N8)</f>
        <v>40</v>
      </c>
      <c r="O9" s="80"/>
      <c r="P9" s="62"/>
    </row>
    <row r="10" spans="1:16" ht="17.25" thickBot="1" x14ac:dyDescent="0.3">
      <c r="B10" s="63"/>
      <c r="C10" s="63"/>
      <c r="D10" s="57"/>
      <c r="E10" s="57"/>
      <c r="F10" s="57"/>
      <c r="G10" s="63"/>
      <c r="H10" s="57"/>
      <c r="I10" s="57"/>
      <c r="J10" s="63"/>
      <c r="K10" s="63"/>
      <c r="L10" s="63"/>
      <c r="M10" s="57"/>
      <c r="N10" s="57"/>
      <c r="O10" s="57"/>
      <c r="P10" s="57"/>
    </row>
    <row r="11" spans="1:16" ht="50.25" thickBot="1" x14ac:dyDescent="0.3">
      <c r="A11" s="26" t="s">
        <v>38</v>
      </c>
      <c r="B11" s="27" t="s">
        <v>39</v>
      </c>
      <c r="C11" s="28" t="s">
        <v>40</v>
      </c>
      <c r="D11" s="29" t="s">
        <v>41</v>
      </c>
      <c r="E11" s="29" t="s">
        <v>42</v>
      </c>
      <c r="F11" s="30" t="s">
        <v>43</v>
      </c>
      <c r="G11" s="30" t="s">
        <v>44</v>
      </c>
      <c r="H11" s="29" t="s">
        <v>45</v>
      </c>
      <c r="I11" s="30" t="s">
        <v>46</v>
      </c>
      <c r="J11" s="30" t="s">
        <v>47</v>
      </c>
      <c r="K11" s="30" t="s">
        <v>48</v>
      </c>
      <c r="L11" s="30" t="s">
        <v>49</v>
      </c>
      <c r="M11" s="30" t="s">
        <v>50</v>
      </c>
      <c r="N11" s="81" t="s">
        <v>51</v>
      </c>
      <c r="O11" s="76" t="s">
        <v>52</v>
      </c>
      <c r="P11" s="31" t="s">
        <v>53</v>
      </c>
    </row>
    <row r="12" spans="1:16" x14ac:dyDescent="0.25">
      <c r="A12" s="65"/>
      <c r="B12" s="97" t="s">
        <v>61</v>
      </c>
      <c r="C12" s="33"/>
      <c r="D12" s="34"/>
      <c r="E12" s="34"/>
      <c r="F12" s="34"/>
      <c r="G12" s="33"/>
      <c r="H12" s="34"/>
      <c r="I12" s="34"/>
      <c r="J12" s="33"/>
      <c r="K12" s="33"/>
      <c r="L12" s="33"/>
      <c r="M12" s="34"/>
      <c r="N12" s="35"/>
      <c r="O12" s="77"/>
      <c r="P12" s="35"/>
    </row>
    <row r="13" spans="1:16" x14ac:dyDescent="0.25">
      <c r="A13" s="65"/>
      <c r="B13" s="99"/>
      <c r="C13" s="36"/>
      <c r="D13" s="34"/>
      <c r="E13" s="34"/>
      <c r="F13" s="34"/>
      <c r="G13" s="33"/>
      <c r="H13" s="34"/>
      <c r="I13" s="34"/>
      <c r="J13" s="33"/>
      <c r="K13" s="33"/>
      <c r="L13" s="33"/>
      <c r="M13" s="34"/>
      <c r="N13" s="35"/>
      <c r="O13" s="77"/>
      <c r="P13" s="35"/>
    </row>
    <row r="14" spans="1:16" ht="17.25" thickBot="1" x14ac:dyDescent="0.3">
      <c r="A14" s="65"/>
      <c r="B14" s="33"/>
      <c r="C14" s="33"/>
      <c r="D14" s="34"/>
      <c r="E14" s="34"/>
      <c r="F14" s="34"/>
      <c r="G14" s="33"/>
      <c r="H14" s="34"/>
      <c r="I14" s="34"/>
      <c r="J14" s="33"/>
      <c r="K14" s="33"/>
      <c r="L14" s="33"/>
      <c r="M14" s="34"/>
      <c r="N14" s="35"/>
      <c r="O14" s="77"/>
      <c r="P14" s="35"/>
    </row>
    <row r="15" spans="1:16" ht="16.5" customHeight="1" x14ac:dyDescent="0.25">
      <c r="A15" s="94" t="s">
        <v>62</v>
      </c>
      <c r="B15" s="37">
        <v>2.0099999999999998</v>
      </c>
      <c r="C15" s="37" t="s">
        <v>63</v>
      </c>
      <c r="D15" s="37">
        <v>3.27</v>
      </c>
      <c r="E15" s="37"/>
      <c r="F15" s="38"/>
      <c r="G15" s="37"/>
      <c r="H15" s="38"/>
      <c r="I15" s="38"/>
      <c r="J15" s="37"/>
      <c r="K15" s="37"/>
      <c r="L15" s="37"/>
      <c r="M15" s="38"/>
      <c r="N15" s="82"/>
      <c r="O15" s="78"/>
      <c r="P15" s="40"/>
    </row>
    <row r="16" spans="1:16" ht="16.5" customHeight="1" x14ac:dyDescent="0.25">
      <c r="A16" s="100"/>
      <c r="B16" s="41">
        <v>2.02</v>
      </c>
      <c r="C16" s="41" t="s">
        <v>64</v>
      </c>
      <c r="D16" s="41">
        <v>7</v>
      </c>
      <c r="E16" s="41"/>
      <c r="F16" s="42"/>
      <c r="G16" s="41"/>
      <c r="H16" s="42"/>
      <c r="I16" s="42"/>
      <c r="J16" s="41"/>
      <c r="K16" s="41"/>
      <c r="L16" s="41"/>
      <c r="M16" s="42"/>
      <c r="N16" s="74"/>
      <c r="O16" s="79"/>
      <c r="P16" s="43"/>
    </row>
    <row r="17" spans="1:22" ht="16.5" customHeight="1" x14ac:dyDescent="0.25">
      <c r="A17" s="100"/>
      <c r="B17" s="41">
        <v>2.0299999999999998</v>
      </c>
      <c r="C17" s="41" t="s">
        <v>65</v>
      </c>
      <c r="D17" s="41">
        <v>111.9</v>
      </c>
      <c r="E17" s="41">
        <v>5</v>
      </c>
      <c r="F17" s="42">
        <f>9.62+9.62+13.6</f>
        <v>32.839999999999996</v>
      </c>
      <c r="G17" s="41">
        <f t="shared" si="0"/>
        <v>36.124000000000002</v>
      </c>
      <c r="H17" s="42">
        <v>21.870000000000005</v>
      </c>
      <c r="I17" s="42">
        <f>G17*E17</f>
        <v>180.62</v>
      </c>
      <c r="J17" s="41">
        <f>D17</f>
        <v>111.9</v>
      </c>
      <c r="K17" s="41"/>
      <c r="L17" s="41">
        <f t="shared" ref="L17:L23" si="6">I17+J17</f>
        <v>292.52</v>
      </c>
      <c r="M17" s="64">
        <f>L17-H17</f>
        <v>270.64999999999998</v>
      </c>
      <c r="N17" s="74">
        <v>30</v>
      </c>
      <c r="O17" s="79"/>
      <c r="P17" s="43"/>
      <c r="V17" s="44"/>
    </row>
    <row r="18" spans="1:22" ht="16.5" customHeight="1" x14ac:dyDescent="0.25">
      <c r="A18" s="100"/>
      <c r="B18" s="41"/>
      <c r="C18" s="66" t="s">
        <v>66</v>
      </c>
      <c r="D18" s="41"/>
      <c r="E18" s="41"/>
      <c r="F18" s="42"/>
      <c r="G18" s="41"/>
      <c r="H18" s="42"/>
      <c r="I18" s="42"/>
      <c r="J18" s="41"/>
      <c r="K18" s="41">
        <v>32</v>
      </c>
      <c r="L18" s="41">
        <v>32</v>
      </c>
      <c r="M18" s="64">
        <v>32</v>
      </c>
      <c r="N18" s="74"/>
      <c r="O18" s="79"/>
      <c r="P18" s="43"/>
      <c r="V18" s="44"/>
    </row>
    <row r="19" spans="1:22" ht="16.5" customHeight="1" x14ac:dyDescent="0.25">
      <c r="A19" s="100"/>
      <c r="B19" s="41">
        <v>2.04</v>
      </c>
      <c r="C19" s="41" t="s">
        <v>56</v>
      </c>
      <c r="D19" s="41">
        <v>3.48</v>
      </c>
      <c r="E19" s="41"/>
      <c r="F19" s="42"/>
      <c r="G19" s="41"/>
      <c r="H19" s="42"/>
      <c r="I19" s="42"/>
      <c r="J19" s="41"/>
      <c r="K19" s="41"/>
      <c r="L19" s="41"/>
      <c r="M19" s="64"/>
      <c r="N19" s="74"/>
      <c r="O19" s="79"/>
      <c r="P19" s="43"/>
    </row>
    <row r="20" spans="1:22" ht="16.5" customHeight="1" thickBot="1" x14ac:dyDescent="0.3">
      <c r="A20" s="101"/>
      <c r="B20" s="45">
        <v>2.0499999999999998</v>
      </c>
      <c r="C20" s="45" t="s">
        <v>67</v>
      </c>
      <c r="D20" s="45">
        <v>311.39</v>
      </c>
      <c r="E20" s="45">
        <v>3.64</v>
      </c>
      <c r="F20" s="46">
        <f>23.8+23.8+13.5</f>
        <v>61.1</v>
      </c>
      <c r="G20" s="45">
        <f t="shared" si="0"/>
        <v>67.210000000000008</v>
      </c>
      <c r="H20" s="46">
        <v>39.24</v>
      </c>
      <c r="I20" s="47">
        <f t="shared" ref="I20:I23" si="7">G20*E20</f>
        <v>244.64440000000005</v>
      </c>
      <c r="J20" s="45">
        <f t="shared" ref="J20:J23" si="8">D20</f>
        <v>311.39</v>
      </c>
      <c r="K20" s="45">
        <v>96</v>
      </c>
      <c r="L20" s="45">
        <f>I20+J20+K20</f>
        <v>652.03440000000001</v>
      </c>
      <c r="M20" s="48">
        <f t="shared" ref="M20:M23" si="9">L20-H20</f>
        <v>612.7944</v>
      </c>
      <c r="N20" s="83">
        <v>40</v>
      </c>
      <c r="O20" s="71"/>
      <c r="P20" s="56"/>
    </row>
    <row r="21" spans="1:22" ht="16.5" customHeight="1" x14ac:dyDescent="0.25">
      <c r="A21" s="94" t="s">
        <v>68</v>
      </c>
      <c r="B21" s="67">
        <v>2.06</v>
      </c>
      <c r="C21" s="67" t="s">
        <v>69</v>
      </c>
      <c r="D21" s="67">
        <v>176.7</v>
      </c>
      <c r="E21" s="67">
        <v>3.33</v>
      </c>
      <c r="F21" s="55">
        <f>13.5+13.5+13.23+13.23</f>
        <v>53.460000000000008</v>
      </c>
      <c r="G21" s="67">
        <f t="shared" si="0"/>
        <v>58.806000000000012</v>
      </c>
      <c r="H21" s="55">
        <v>24.190000000000005</v>
      </c>
      <c r="I21" s="38">
        <f t="shared" si="7"/>
        <v>195.82398000000003</v>
      </c>
      <c r="J21" s="67">
        <f t="shared" si="8"/>
        <v>176.7</v>
      </c>
      <c r="K21" s="67"/>
      <c r="L21" s="67">
        <f t="shared" si="6"/>
        <v>372.52398000000005</v>
      </c>
      <c r="M21" s="68">
        <f t="shared" si="9"/>
        <v>348.33398000000005</v>
      </c>
      <c r="N21" s="84">
        <v>50</v>
      </c>
      <c r="O21" s="75"/>
      <c r="P21" s="69"/>
    </row>
    <row r="22" spans="1:22" ht="16.5" customHeight="1" x14ac:dyDescent="0.25">
      <c r="A22" s="98"/>
      <c r="B22" s="41">
        <v>2.0699999999999998</v>
      </c>
      <c r="C22" s="41" t="s">
        <v>70</v>
      </c>
      <c r="D22" s="41">
        <v>28.12</v>
      </c>
      <c r="E22" s="41">
        <v>3.33</v>
      </c>
      <c r="F22" s="42">
        <f>6.5+4.05</f>
        <v>10.55</v>
      </c>
      <c r="G22" s="41">
        <f t="shared" si="0"/>
        <v>11.605000000000002</v>
      </c>
      <c r="H22" s="42">
        <v>6.73</v>
      </c>
      <c r="I22" s="42">
        <f t="shared" si="7"/>
        <v>38.644650000000006</v>
      </c>
      <c r="J22" s="41">
        <f t="shared" si="8"/>
        <v>28.12</v>
      </c>
      <c r="K22" s="41"/>
      <c r="L22" s="41">
        <f t="shared" si="6"/>
        <v>66.764650000000003</v>
      </c>
      <c r="M22" s="64">
        <f t="shared" si="9"/>
        <v>60.034649999999999</v>
      </c>
      <c r="N22" s="74">
        <v>6</v>
      </c>
      <c r="O22" s="79"/>
      <c r="P22" s="43"/>
    </row>
    <row r="23" spans="1:22" ht="16.5" customHeight="1" thickBot="1" x14ac:dyDescent="0.3">
      <c r="A23" s="98"/>
      <c r="B23" s="49">
        <v>2.08</v>
      </c>
      <c r="C23" s="49" t="s">
        <v>71</v>
      </c>
      <c r="D23" s="49">
        <v>13.03</v>
      </c>
      <c r="E23" s="49">
        <v>3.3</v>
      </c>
      <c r="F23" s="47">
        <f>1.1+1.1+5+5</f>
        <v>12.2</v>
      </c>
      <c r="G23" s="49">
        <f t="shared" si="0"/>
        <v>13.42</v>
      </c>
      <c r="H23" s="47">
        <v>1.8900000000000001</v>
      </c>
      <c r="I23" s="47">
        <f t="shared" si="7"/>
        <v>44.285999999999994</v>
      </c>
      <c r="J23" s="49">
        <f t="shared" si="8"/>
        <v>13.03</v>
      </c>
      <c r="K23" s="49"/>
      <c r="L23" s="49">
        <f t="shared" si="6"/>
        <v>57.315999999999995</v>
      </c>
      <c r="M23" s="70">
        <f t="shared" si="9"/>
        <v>55.425999999999995</v>
      </c>
      <c r="N23" s="85">
        <v>14</v>
      </c>
      <c r="O23" s="72"/>
      <c r="P23" s="50"/>
    </row>
    <row r="24" spans="1:22" x14ac:dyDescent="0.25">
      <c r="A24" s="94" t="s">
        <v>68</v>
      </c>
      <c r="B24" s="37">
        <v>2.2400000000000002</v>
      </c>
      <c r="C24" s="37" t="s">
        <v>72</v>
      </c>
      <c r="D24" s="38">
        <v>25.71</v>
      </c>
      <c r="E24" s="38">
        <v>3.4</v>
      </c>
      <c r="F24" s="38">
        <v>18.100000000000001</v>
      </c>
      <c r="G24" s="38">
        <v>19.910000000000004</v>
      </c>
      <c r="H24" s="38">
        <v>6.7299999999999995</v>
      </c>
      <c r="I24" s="38">
        <v>67.694000000000017</v>
      </c>
      <c r="J24" s="38">
        <v>25.71</v>
      </c>
      <c r="K24" s="38"/>
      <c r="L24" s="38">
        <v>93.404000000000025</v>
      </c>
      <c r="M24" s="39">
        <v>86.674000000000021</v>
      </c>
      <c r="N24" s="40">
        <v>22</v>
      </c>
      <c r="O24" s="75"/>
      <c r="P24" s="69"/>
    </row>
    <row r="25" spans="1:22" ht="17.25" thickBot="1" x14ac:dyDescent="0.3">
      <c r="A25" s="95"/>
      <c r="B25" s="45">
        <v>2.2500000000000102</v>
      </c>
      <c r="C25" s="45" t="s">
        <v>73</v>
      </c>
      <c r="D25" s="46">
        <v>53.39</v>
      </c>
      <c r="E25" s="46">
        <v>3.4</v>
      </c>
      <c r="F25" s="46">
        <v>33.299999999999997</v>
      </c>
      <c r="G25" s="46">
        <v>36.630000000000003</v>
      </c>
      <c r="H25" s="46">
        <v>18.04</v>
      </c>
      <c r="I25" s="46">
        <v>124.542</v>
      </c>
      <c r="J25" s="46">
        <v>53.39</v>
      </c>
      <c r="K25" s="46"/>
      <c r="L25" s="46">
        <v>177.93200000000002</v>
      </c>
      <c r="M25" s="48">
        <v>159.89200000000002</v>
      </c>
      <c r="N25" s="56">
        <v>44</v>
      </c>
      <c r="O25" s="72"/>
      <c r="P25" s="50"/>
    </row>
    <row r="26" spans="1:22" ht="17.25" thickBot="1" x14ac:dyDescent="0.3">
      <c r="A26" s="58"/>
      <c r="B26" s="59" t="s">
        <v>60</v>
      </c>
      <c r="C26" s="59"/>
      <c r="D26" s="61">
        <f>SUM(D15:D25)</f>
        <v>733.99</v>
      </c>
      <c r="E26" s="60"/>
      <c r="F26" s="60"/>
      <c r="G26" s="59">
        <f>SUM(G15:G25)</f>
        <v>243.70499999999998</v>
      </c>
      <c r="H26" s="60"/>
      <c r="I26" s="60"/>
      <c r="J26" s="60"/>
      <c r="K26" s="59"/>
      <c r="L26" s="59">
        <f>SUM(L15:L25)</f>
        <v>1744.49503</v>
      </c>
      <c r="M26" s="61">
        <f>SUM(M15:M25)</f>
        <v>1625.80503</v>
      </c>
      <c r="N26" s="86">
        <f>SUM(N15:N25)</f>
        <v>206</v>
      </c>
      <c r="O26" s="80"/>
      <c r="P26" s="62"/>
    </row>
  </sheetData>
  <sheetProtection password="CB95" sheet="1" objects="1" scenarios="1"/>
  <mergeCells count="6">
    <mergeCell ref="A24:A25"/>
    <mergeCell ref="B2:B3"/>
    <mergeCell ref="A6:A8"/>
    <mergeCell ref="B12:B13"/>
    <mergeCell ref="A15:A20"/>
    <mergeCell ref="A21:A23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Rekapitulacija</vt:lpstr>
      <vt:lpstr>Pripremni radovi</vt:lpstr>
      <vt:lpstr>Suho čišćenje i bojanje zidova</vt:lpstr>
      <vt:lpstr>Oznake i površine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Gasparini</dc:creator>
  <cp:lastModifiedBy>Admin</cp:lastModifiedBy>
  <cp:lastPrinted>2022-09-21T08:59:46Z</cp:lastPrinted>
  <dcterms:created xsi:type="dcterms:W3CDTF">2015-06-05T18:17:20Z</dcterms:created>
  <dcterms:modified xsi:type="dcterms:W3CDTF">2022-09-21T10:14:37Z</dcterms:modified>
</cp:coreProperties>
</file>