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glogo\OneDrive\Desktop\jn elektro\"/>
    </mc:Choice>
  </mc:AlternateContent>
  <xr:revisionPtr revIDLastSave="0" documentId="13_ncr:1_{939D7578-62D2-4B2B-9571-2D31B1733D51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Rekapitulacija" sheetId="1" r:id="rId1"/>
    <sheet name="Elektroinstalaterski radovi" sheetId="2" r:id="rId2"/>
    <sheet name="Vatrodojava" sheetId="3" r:id="rId3"/>
    <sheet name="Protuprovala" sheetId="4" r:id="rId4"/>
    <sheet name="Videonadzor" sheetId="5" r:id="rId5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5" i="5" l="1"/>
  <c r="G24" i="5"/>
  <c r="G21" i="5"/>
  <c r="G20" i="5"/>
  <c r="G17" i="5"/>
  <c r="G18" i="5" s="1"/>
  <c r="G16" i="5"/>
  <c r="G13" i="5"/>
  <c r="G12" i="5"/>
  <c r="G11" i="5"/>
  <c r="G40" i="4"/>
  <c r="G39" i="4"/>
  <c r="G36" i="4"/>
  <c r="G35" i="4"/>
  <c r="G32" i="4"/>
  <c r="G31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33" i="3"/>
  <c r="G32" i="3"/>
  <c r="G29" i="3"/>
  <c r="G28" i="3"/>
  <c r="G25" i="3"/>
  <c r="G24" i="3"/>
  <c r="G21" i="3"/>
  <c r="G20" i="3"/>
  <c r="G19" i="3"/>
  <c r="G18" i="3"/>
  <c r="G17" i="3"/>
  <c r="G16" i="3"/>
  <c r="G15" i="3"/>
  <c r="G14" i="3"/>
  <c r="G13" i="3"/>
  <c r="G12" i="3"/>
  <c r="G11" i="3"/>
  <c r="G39" i="2"/>
  <c r="G34" i="2"/>
  <c r="G31" i="2"/>
  <c r="G28" i="2"/>
  <c r="G51" i="2"/>
  <c r="G50" i="2"/>
  <c r="G49" i="2"/>
  <c r="G52" i="2" s="1"/>
  <c r="G45" i="2"/>
  <c r="G46" i="2" s="1"/>
  <c r="G47" i="2" s="1"/>
  <c r="G44" i="2"/>
  <c r="G43" i="2"/>
  <c r="G42" i="2"/>
  <c r="G41" i="2"/>
  <c r="G38" i="2"/>
  <c r="G37" i="2"/>
  <c r="G36" i="2"/>
  <c r="G33" i="2"/>
  <c r="G30" i="2"/>
  <c r="G27" i="2"/>
  <c r="G26" i="2"/>
  <c r="G25" i="2"/>
  <c r="G24" i="2"/>
  <c r="G23" i="2"/>
  <c r="G22" i="2"/>
  <c r="G21" i="2"/>
  <c r="G20" i="2"/>
  <c r="G16" i="2"/>
  <c r="G15" i="2"/>
  <c r="G14" i="2"/>
  <c r="G13" i="2"/>
  <c r="G12" i="2"/>
  <c r="G11" i="2"/>
  <c r="G17" i="2" l="1"/>
  <c r="G53" i="2" s="1"/>
  <c r="D9" i="1" s="1"/>
  <c r="G34" i="3"/>
  <c r="G26" i="3"/>
  <c r="G37" i="4"/>
  <c r="G41" i="4"/>
  <c r="G30" i="3"/>
  <c r="G22" i="3"/>
  <c r="G33" i="4"/>
  <c r="G29" i="4"/>
  <c r="G22" i="5"/>
  <c r="G26" i="5"/>
  <c r="G14" i="5"/>
  <c r="G35" i="3" l="1"/>
  <c r="D10" i="1" s="1"/>
  <c r="G42" i="4"/>
  <c r="D11" i="1" s="1"/>
  <c r="G27" i="5"/>
  <c r="D12" i="1" s="1"/>
  <c r="D13" i="1" l="1"/>
  <c r="D16" i="1" s="1"/>
  <c r="D17" i="1" s="1"/>
  <c r="D18" i="1" s="1"/>
</calcChain>
</file>

<file path=xl/sharedStrings.xml><?xml version="1.0" encoding="utf-8"?>
<sst xmlns="http://schemas.openxmlformats.org/spreadsheetml/2006/main" count="366" uniqueCount="161">
  <si>
    <t>Gradska knjižnica i čitaonica Pula</t>
  </si>
  <si>
    <t>Elektroinstalaterski radovi, zamjena sustava za vatrodojavu, protuprovalu i videonadzor u Središnjoj knjižnici (12-22-BN)</t>
  </si>
  <si>
    <t>Jednostavna nabava</t>
  </si>
  <si>
    <t>Rekapitulacija</t>
  </si>
  <si>
    <t>Troškovnik</t>
  </si>
  <si>
    <t>Elektroinstalaterski radovi</t>
  </si>
  <si>
    <t>R. br.</t>
  </si>
  <si>
    <t>Opis</t>
  </si>
  <si>
    <t>Količina</t>
  </si>
  <si>
    <t>Mjera</t>
  </si>
  <si>
    <t>Jedinična cijena (bez PDV-a)</t>
  </si>
  <si>
    <t>Ukupna cijena (bez PDV-a)</t>
  </si>
  <si>
    <t>Građevinski radovi</t>
  </si>
  <si>
    <t>A.</t>
  </si>
  <si>
    <t>I.</t>
  </si>
  <si>
    <t>1.</t>
  </si>
  <si>
    <t>2.</t>
  </si>
  <si>
    <t>3.</t>
  </si>
  <si>
    <t>6.</t>
  </si>
  <si>
    <t>4.</t>
  </si>
  <si>
    <t>5.</t>
  </si>
  <si>
    <t>Ukupno građevinski radovi</t>
  </si>
  <si>
    <t>II.</t>
  </si>
  <si>
    <t>Elektroenergetska instalacija</t>
  </si>
  <si>
    <t>Elektroenergetski kabeli</t>
  </si>
  <si>
    <t>Demontaža postojećeg glavnog ormara (uključeni svi pripadajući radovi)</t>
  </si>
  <si>
    <t>Demontaža ormara rasvjete (uključeni svi pripadajući radovi)</t>
  </si>
  <si>
    <t>Demontaža ormara vatrodojave (uključeni svi pripadajući radovi)</t>
  </si>
  <si>
    <t>Demontaža ormara alarma i videonadzora (uključeni svi pripadajući radovi)</t>
  </si>
  <si>
    <t>Pažljivo štemanje ispod i iznad glavnog napojnog ormara do mjesta gdje nisu oštećeni kabeli (cca 1 m ispod i 1 m iznad ormara)</t>
  </si>
  <si>
    <t>Dobava i ugradnja instalacijske cijevi DN25-50, od razvodnog ormara ispod i iznad glavnog napojnog ormara (uključeni svi popratni građevinski radovi)</t>
  </si>
  <si>
    <t>kom</t>
  </si>
  <si>
    <t>kpl</t>
  </si>
  <si>
    <r>
      <t>Dobava i ugradnja glavnog elektroenergetskog kabela FG16OR16 5x35 mm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</si>
  <si>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r>
      <t>Dobava i ugradnja kabela FG16OR16 3x1,5 mm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</si>
  <si>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r>
      <t>Dobava i ugradnja kabela FG16OR16 5x1,5 mm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</si>
  <si>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r>
      <t>Dobava i ugradnja kabela FG16OR16 3x2,5 mm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</si>
  <si>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r>
      <t>Dobava i ugradnja kabela FG16OR16 5x2,5 mm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</si>
  <si>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r>
      <t>Dobava i ugradnja elektroenergetskog vodiča P/F 1,5 mm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scheme val="minor"/>
      </rPr>
      <t>, raznih boja</t>
    </r>
  </si>
  <si>
    <r>
      <t>Dobava i ugradnja elektroenergetskog vodiča P/F 2,5 mm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scheme val="minor"/>
      </rPr>
      <t>, raznih boja</t>
    </r>
  </si>
  <si>
    <r>
      <t>Dobava i ugradnja elektroenergetskog vodiča P/F od 6-25 mm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scheme val="minor"/>
      </rPr>
      <t>, zeleno-žuti</t>
    </r>
  </si>
  <si>
    <t>7.</t>
  </si>
  <si>
    <t>8.</t>
  </si>
  <si>
    <t>m</t>
  </si>
  <si>
    <t>Ukupno elektroenergetski kabeli</t>
  </si>
  <si>
    <t>B.</t>
  </si>
  <si>
    <t>Kutije, ukrasni okviri i nosivi okviri za utičnice i prekidače</t>
  </si>
  <si>
    <t>9.</t>
  </si>
  <si>
    <t>Dobava i ugradnja ugradne kutije, nosivog i ukrasnog okvira, 7 modula, tip kao TEM (ugradnja prema nacrtnoj dokumentaciji)</t>
  </si>
  <si>
    <t>Ukupno kutije, ukrasni okviri i nosivi okviri za utičnice i prekidače</t>
  </si>
  <si>
    <t>C.</t>
  </si>
  <si>
    <t>Prekidači</t>
  </si>
  <si>
    <t>Ukupno prekidači</t>
  </si>
  <si>
    <t>Dobava i ugradnja sklopke rasvjete, obična, jednopolna, 10A, 230V, tip kao TEM (ugradnja prema nacrtnoj dokumentaciji). Natpisima označiti strujne krugove.</t>
  </si>
  <si>
    <t>D.</t>
  </si>
  <si>
    <t>Elektroenergetski razdjelnici</t>
  </si>
  <si>
    <t>Dobava i ugradnja razdjelnog ormara ispod/iznad RP-Knjižnica. Ormar je metalnog kućišta s vratima, okvirnih dimenzija 80 cm širine, 40 cm dužine s din šinom i rednim stezaljkama raznih dimenzija za fazni i nul vodič te uzemljenjem za do 50 kabela. Uračunati sav potreban pričvrsni i spojni materijal, građevinski radovi te spajanje na električnu instalaciju.</t>
  </si>
  <si>
    <t xml:space="preserve">Dobava i ugradnja podžbuknog ormara RP-Knjižnica. Ormar je metalnog kućišta s vratima, okvirnih dimenzija 80 cm širine, 100 cm dužine, do 100 modula. Uračunati sav potreban pričvrsni i spojni materijal, građevinski radovi te spajanje na električnu instalaciju. Ormar sadrži:                                FID sklopke, 4p, 30mA, 40A (kom 4)                                                                                     Automatske prekidače, 1p, 16A, 230V, B (kom 20)                                                          Automatske prekidače, 1p, 10A, 230V, B (kom 30)                                                          Sabirnice za N i PE vodič (komplet)                                                                                   Priključni blok za odvojenu ugradnju nul vodiča (komplet)                                   Izoliranu igličastu sabirnicu za automatske osigurače (komplet)                          Natpisne pločice elemenata, ožičenje s oznakama, sitni spojni materijal (komplet) </t>
  </si>
  <si>
    <t>Dobava i ugradnja opreme GRP. Demontaža postojeće opreme. Ožičenje nove opreme. Uračunati sav potreban pričvrsni i spojni materijal, građevinski radovi te spajanje na električnu instalaciju, i to:                                Demontaža nagorene opreme (komplet)                                                                      Čišćenje ormara (komplet)                                                                                                  Automatski prekidač, 3p, 10A, 230V, B (kom 1)                                                            Automatski prekidač, 3p, 20A, 230V, C (kom 1)                                                              Automatski prekidač, 3p, 32A, 230V, C (kom 3)                                                            Automatski prekidač, 3p, 40A, 230V, C (kom 1)                                                            Natpisne pločice elemenata, ožičenje s oznakama, sitni spojni materijal (komplet)</t>
  </si>
  <si>
    <t>Ukupno elektroenergetski razdjelnici</t>
  </si>
  <si>
    <t>E.</t>
  </si>
  <si>
    <t>Instalacijski materijal</t>
  </si>
  <si>
    <t>Demontaža rasvjetnih tijela</t>
  </si>
  <si>
    <t>Ponovna montaža i spajanje rasvjete (u jediničnu cijenu uračunati sav potreban materijal i rad)</t>
  </si>
  <si>
    <t>Demontaža utičnica i prekidača</t>
  </si>
  <si>
    <t>Ponovna montaža i spajanje utičnica i prekidača (u jediničnu cijenu uračunati sav potreban materijal i rad)</t>
  </si>
  <si>
    <t>Dobava i ugradnja u pod ili u šliceve koje je potrebno iskopati u zidovima rebraste PVC samogasive instalacijske cijevi Ф25-Ф50 mm za uvlačenje vodiča i kabela</t>
  </si>
  <si>
    <t>Ukupno elektroenergetska instalacija</t>
  </si>
  <si>
    <t>Ukupno instalacijski materijal</t>
  </si>
  <si>
    <t>Ispitivanja i mjerenja</t>
  </si>
  <si>
    <t>III.</t>
  </si>
  <si>
    <t>Ukupno ispitivanja i mjerenja</t>
  </si>
  <si>
    <t>Sveukupno elektroinstalaterski radovi</t>
  </si>
  <si>
    <t>Ispitivanja strujnih krugova kako bi se ustanovila istoimenost kabela</t>
  </si>
  <si>
    <t>Mjerenje otpora izolacije predmetnih vodiča kako bi se ustanovila ispravnost</t>
  </si>
  <si>
    <t>Ispitivanje kompletne elektroinstalacije predmetnog ormara sukladno propisima, normama i programu kontrole osiguranja kakvoće</t>
  </si>
  <si>
    <t>Zamjena sustava vatrodojave</t>
  </si>
  <si>
    <t>Zamjena sustava protuprovale</t>
  </si>
  <si>
    <t>Zamjena sustava videonadzora</t>
  </si>
  <si>
    <t>Električna oprema sustava za dojavu požara</t>
  </si>
  <si>
    <t>10.</t>
  </si>
  <si>
    <t>11.</t>
  </si>
  <si>
    <t>Vatrodojavna centrala, adresabilna, 1 petlja</t>
  </si>
  <si>
    <t>Izdvojena upravljačka tipkovnica</t>
  </si>
  <si>
    <t>Optički javljač, adresabilni</t>
  </si>
  <si>
    <t>Termički javljač, adresabilni</t>
  </si>
  <si>
    <t>Ručni javljači požara</t>
  </si>
  <si>
    <t>Sirena, konvencionalna</t>
  </si>
  <si>
    <t>Relejni izlazni modul</t>
  </si>
  <si>
    <t>U/I modul, adresabilni</t>
  </si>
  <si>
    <t>Prenaponski modul</t>
  </si>
  <si>
    <t>Komunikator za dojavu na CDS/vatrogasce</t>
  </si>
  <si>
    <t>Protupožarni ormar</t>
  </si>
  <si>
    <t>Ukupno električna oprema sustava za dojavu požara</t>
  </si>
  <si>
    <t>Električna instalacija sustava za dojavu požara</t>
  </si>
  <si>
    <t>Ukupno električna instalacija sustava za dojavu požara</t>
  </si>
  <si>
    <t>Odspajanje i demontaža svih postojećih elemenata sustava za vatrodojavu</t>
  </si>
  <si>
    <r>
      <t>Provjera postojećih kabela te, po potrebi dobava, polaganje i spajanje dodatnog vatrodojavnog kabela JB-Y(st)Y 2x2x0,8 mm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scheme val="minor"/>
      </rPr>
      <t>, crveni plašt, u PNT cijeni, kompletno sa spojnim, montažnim, pridržnim i drugim potrebnim priborom i materijalom</t>
    </r>
  </si>
  <si>
    <t>Programiranje i konfiguriranje</t>
  </si>
  <si>
    <t>Programiranje sustava sa svim interakcijama prema projektnoj dokumentaciji</t>
  </si>
  <si>
    <t>Konfiguriranje sustava po zahtjevu investitora, ispitivanje, testiranje i puštanje u rad, atestiranje sustava uz predaju izjava o svojstvima za elemente sustava, obuka osoblja za rad s ugrađenim sustavima</t>
  </si>
  <si>
    <t>Ukupno programiranje i konfiguriranje</t>
  </si>
  <si>
    <t>Dokumentacija</t>
  </si>
  <si>
    <t>Ukupno dokumentacija</t>
  </si>
  <si>
    <t>Pregled i funkcionalno ispitivanje instalacije od strane ovlaštenog trgovačkog društva s izdavanjem Uvjerenja. Uključuje predaju zakonom predviđene dokumentacije na objektu.</t>
  </si>
  <si>
    <t>Cijena uključuje dobavu, ugradnju i atestiranje</t>
  </si>
  <si>
    <t>Ukupno zamjena sustava vatrodojave</t>
  </si>
  <si>
    <t>12.</t>
  </si>
  <si>
    <t>13.</t>
  </si>
  <si>
    <t>14.</t>
  </si>
  <si>
    <t>15.</t>
  </si>
  <si>
    <t>16.</t>
  </si>
  <si>
    <t>17.</t>
  </si>
  <si>
    <t>18.</t>
  </si>
  <si>
    <t>Električna oprema protuprovalnog sustava</t>
  </si>
  <si>
    <t>Alarmna centrala, 80 zona</t>
  </si>
  <si>
    <t>Koncentrator, vanjski, 8 zona</t>
  </si>
  <si>
    <t>Tipkovnica LCD</t>
  </si>
  <si>
    <t>Tipkovnica LCD s ugrađenim proximity čitačem kartica</t>
  </si>
  <si>
    <t>Čitač kartica, proximity</t>
  </si>
  <si>
    <t>Relejni modul</t>
  </si>
  <si>
    <t>Volumetrički senzor dvostruke tehnologije (PIR+MW)</t>
  </si>
  <si>
    <t>Volumetrički pasivni IC senzor, antimasking, VdS class C</t>
  </si>
  <si>
    <t>Senzor loma stakla, akustički</t>
  </si>
  <si>
    <t>Magnetski senzor velikog dometa</t>
  </si>
  <si>
    <t>Interna sirena</t>
  </si>
  <si>
    <t>Vanjska sirena s bljeskalicom i akumulatorom</t>
  </si>
  <si>
    <t>Komunikator za dojavu na CDS</t>
  </si>
  <si>
    <t>UPS</t>
  </si>
  <si>
    <t>Električne brave</t>
  </si>
  <si>
    <t>Tipke za izlaz</t>
  </si>
  <si>
    <t>Prenaponska zaštita</t>
  </si>
  <si>
    <t>Beskontaktne kartice</t>
  </si>
  <si>
    <t>Ukupno električna oprema protuprovalnog sustava</t>
  </si>
  <si>
    <t>Električna instalacija protuprovalnog sustava</t>
  </si>
  <si>
    <t>Odspajanje i demontaža svih postojećih elemenata protuprovalnog sustava</t>
  </si>
  <si>
    <r>
      <t>Provjera postojećih kablova te, po potrebi dobava, polaganje i spajanje dodatnog vatrodojavnog kabela 6x0,22 m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scheme val="minor"/>
      </rPr>
      <t>, u PNT cijevi, kompletno sa spojnim, montažnim, pridržnim i drugim potrebnim priborom i materijalom</t>
    </r>
  </si>
  <si>
    <t>Ukupno električna instalacija protuprovalnog sustava</t>
  </si>
  <si>
    <t>Izrada projektne dokumentacije (Projekt izvedenog stanja) s uputstvima za rad i održavanje u tri primjerka, sve sukladno zahtjevima iz važećih propisa i zakona. Podloge u ACAD-u, tj. u digitalnom obliku osigurava naručitelj.</t>
  </si>
  <si>
    <t>Pregled i funkcionalno ispitivanje istalacije s izdavanjem zakonski predviđene dokumentacije</t>
  </si>
  <si>
    <t>Ukupno zamjena sustava protuprovale</t>
  </si>
  <si>
    <t>Oprema za sustav videonadzora</t>
  </si>
  <si>
    <t>Snimač, analogni 16 kanala</t>
  </si>
  <si>
    <t>Kamera, analogna</t>
  </si>
  <si>
    <t>Monitor, LCD 24"</t>
  </si>
  <si>
    <t>Ukupno oprema za sustav videonadzora</t>
  </si>
  <si>
    <t>Električna instalacija sustava za videonadzor</t>
  </si>
  <si>
    <t>Odspajanje i demontaža svih postojećih elemenata sustava za videonadzor</t>
  </si>
  <si>
    <t>Provjera postojećih kabela te, po potrebi dobava, polaganje i spajanje dodatnog vatrodojavnog kabela UTP Cat 5, u PNT cijevi, kompletno sa spojnim, montažmnim, pridržnim i drugim priborom i materijalom</t>
  </si>
  <si>
    <t>Ukupno električna instalacija sustava za videonadzor</t>
  </si>
  <si>
    <t>Ukupno zamjena sustava videonadzora</t>
  </si>
  <si>
    <t>IV.</t>
  </si>
  <si>
    <t>Rabat</t>
  </si>
  <si>
    <t>Iznos PDV-a</t>
  </si>
  <si>
    <t>Ukupna cijena ponude (bez PDV-a) nakon rabata</t>
  </si>
  <si>
    <t>Ukupna cijena ponude (bez PDV-a)</t>
  </si>
  <si>
    <t>Ukupna cijena ponude s PDV-om</t>
  </si>
  <si>
    <t>Upute za ponuditelje:</t>
  </si>
  <si>
    <t>Upisuju se jedinične cijene u zažućena polja pojedinog lista.</t>
  </si>
  <si>
    <t>Upisuje se iznos rabata u kunama i lipama u listu Rekapitulacija.</t>
  </si>
  <si>
    <t>Popunjeni i ovjereni troškovnik (svi listovi s rekapitulacijom) prilažu se ponudbenom listu.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</si>
</sst>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kn-41A]_-;\-* #,##0.00\ [$kn-41A]_-;_-* &quot;-&quot;??\ [$kn-41A]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3" borderId="1" xfId="0" applyFill="1" applyBorder="1"/>
    <xf numFmtId="0" fontId="0" fillId="4" borderId="1" xfId="0" applyFill="1" applyBorder="1" applyAlignment="1">
      <alignment horizontal="center"/>
    </xf>
    <xf numFmtId="0" fontId="0" fillId="4" borderId="1" xfId="0" applyFill="1" applyBorder="1"/>
    <xf numFmtId="0" fontId="0" fillId="0" borderId="1" xfId="0" applyBorder="1" applyAlignment="1">
      <alignment wrapText="1"/>
    </xf>
    <xf numFmtId="164" fontId="0" fillId="0" borderId="1" xfId="0" applyNumberFormat="1" applyBorder="1"/>
    <xf numFmtId="0" fontId="0" fillId="0" borderId="1" xfId="0" applyBorder="1" applyAlignment="1">
      <alignment vertical="center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/>
    <xf numFmtId="0" fontId="0" fillId="5" borderId="1" xfId="0" applyFill="1" applyBorder="1" applyAlignment="1">
      <alignment horizontal="center" vertical="center"/>
    </xf>
    <xf numFmtId="0" fontId="0" fillId="6" borderId="1" xfId="0" applyFill="1" applyBorder="1"/>
    <xf numFmtId="0" fontId="0" fillId="5" borderId="1" xfId="0" applyFill="1" applyBorder="1" applyAlignment="1">
      <alignment horizontal="center"/>
    </xf>
    <xf numFmtId="0" fontId="0" fillId="5" borderId="2" xfId="0" applyFill="1" applyBorder="1"/>
    <xf numFmtId="0" fontId="0" fillId="5" borderId="3" xfId="0" applyFill="1" applyBorder="1"/>
    <xf numFmtId="164" fontId="0" fillId="0" borderId="1" xfId="0" applyNumberFormat="1" applyBorder="1" applyAlignment="1">
      <alignment vertical="center"/>
    </xf>
    <xf numFmtId="0" fontId="1" fillId="0" borderId="0" xfId="0" applyFont="1"/>
    <xf numFmtId="0" fontId="3" fillId="0" borderId="0" xfId="0" applyFont="1"/>
    <xf numFmtId="0" fontId="4" fillId="0" borderId="0" xfId="0" applyFont="1"/>
    <xf numFmtId="0" fontId="0" fillId="7" borderId="1" xfId="0" applyFill="1" applyBorder="1"/>
    <xf numFmtId="0" fontId="0" fillId="7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/>
    </xf>
    <xf numFmtId="164" fontId="0" fillId="5" borderId="1" xfId="0" applyNumberFormat="1" applyFill="1" applyBorder="1" applyAlignment="1">
      <alignment vertical="center"/>
    </xf>
    <xf numFmtId="164" fontId="0" fillId="4" borderId="1" xfId="0" applyNumberFormat="1" applyFill="1" applyBorder="1" applyAlignment="1">
      <alignment vertical="center"/>
    </xf>
    <xf numFmtId="164" fontId="0" fillId="6" borderId="1" xfId="0" applyNumberFormat="1" applyFill="1" applyBorder="1" applyAlignment="1">
      <alignment vertical="center"/>
    </xf>
    <xf numFmtId="0" fontId="0" fillId="8" borderId="1" xfId="0" applyFill="1" applyBorder="1"/>
    <xf numFmtId="164" fontId="0" fillId="7" borderId="1" xfId="0" applyNumberFormat="1" applyFill="1" applyBorder="1"/>
    <xf numFmtId="164" fontId="0" fillId="8" borderId="1" xfId="0" applyNumberFormat="1" applyFill="1" applyBorder="1"/>
    <xf numFmtId="164" fontId="0" fillId="9" borderId="1" xfId="0" applyNumberFormat="1" applyFill="1" applyBorder="1"/>
    <xf numFmtId="164" fontId="0" fillId="9" borderId="1" xfId="0" applyNumberFormat="1" applyFill="1" applyBorder="1" applyAlignment="1">
      <alignment vertical="center"/>
    </xf>
    <xf numFmtId="0" fontId="0" fillId="5" borderId="4" xfId="0" applyFill="1" applyBorder="1" applyAlignment="1">
      <alignment vertical="center"/>
    </xf>
    <xf numFmtId="0" fontId="0" fillId="9" borderId="1" xfId="0" applyFill="1" applyBorder="1" applyAlignment="1">
      <alignment vertical="center"/>
    </xf>
    <xf numFmtId="0" fontId="0" fillId="5" borderId="2" xfId="0" applyFill="1" applyBorder="1" applyAlignment="1">
      <alignment horizontal="left"/>
    </xf>
    <xf numFmtId="0" fontId="0" fillId="5" borderId="3" xfId="0" applyFill="1" applyBorder="1" applyAlignment="1">
      <alignment horizontal="left"/>
    </xf>
    <xf numFmtId="0" fontId="0" fillId="5" borderId="4" xfId="0" applyFill="1" applyBorder="1" applyAlignment="1">
      <alignment horizontal="left"/>
    </xf>
    <xf numFmtId="0" fontId="0" fillId="4" borderId="2" xfId="0" applyFill="1" applyBorder="1" applyAlignment="1">
      <alignment horizontal="left"/>
    </xf>
    <xf numFmtId="0" fontId="0" fillId="4" borderId="3" xfId="0" applyFill="1" applyBorder="1" applyAlignment="1">
      <alignment horizontal="left"/>
    </xf>
    <xf numFmtId="0" fontId="0" fillId="4" borderId="4" xfId="0" applyFill="1" applyBorder="1" applyAlignment="1">
      <alignment horizontal="left"/>
    </xf>
    <xf numFmtId="0" fontId="0" fillId="6" borderId="2" xfId="0" applyFill="1" applyBorder="1" applyAlignment="1">
      <alignment horizontal="left"/>
    </xf>
    <xf numFmtId="0" fontId="0" fillId="6" borderId="3" xfId="0" applyFill="1" applyBorder="1" applyAlignment="1">
      <alignment horizontal="left"/>
    </xf>
    <xf numFmtId="0" fontId="0" fillId="6" borderId="4" xfId="0" applyFill="1" applyBorder="1" applyAlignment="1">
      <alignment horizontal="left"/>
    </xf>
    <xf numFmtId="0" fontId="0" fillId="4" borderId="2" xfId="0" applyFill="1" applyBorder="1" applyAlignment="1">
      <alignment horizontal="left" wrapText="1"/>
    </xf>
    <xf numFmtId="0" fontId="0" fillId="4" borderId="3" xfId="0" applyFill="1" applyBorder="1" applyAlignment="1">
      <alignment horizontal="left" wrapText="1"/>
    </xf>
    <xf numFmtId="0" fontId="0" fillId="4" borderId="4" xfId="0" applyFill="1" applyBorder="1" applyAlignment="1">
      <alignment horizontal="left" wrapText="1"/>
    </xf>
    <xf numFmtId="0" fontId="0" fillId="5" borderId="2" xfId="0" applyFill="1" applyBorder="1" applyAlignment="1">
      <alignment horizontal="left" vertical="center"/>
    </xf>
    <xf numFmtId="0" fontId="0" fillId="5" borderId="3" xfId="0" applyFill="1" applyBorder="1" applyAlignment="1">
      <alignment horizontal="left" vertical="center"/>
    </xf>
    <xf numFmtId="0" fontId="0" fillId="5" borderId="4" xfId="0" applyFill="1" applyBorder="1" applyAlignment="1">
      <alignment horizontal="left" vertical="center"/>
    </xf>
    <xf numFmtId="0" fontId="0" fillId="5" borderId="2" xfId="0" applyFill="1" applyBorder="1" applyAlignment="1">
      <alignment horizontal="left" wrapText="1"/>
    </xf>
    <xf numFmtId="0" fontId="0" fillId="5" borderId="3" xfId="0" applyFill="1" applyBorder="1" applyAlignment="1">
      <alignment horizontal="left" wrapText="1"/>
    </xf>
    <xf numFmtId="0" fontId="0" fillId="5" borderId="4" xfId="0" applyFill="1" applyBorder="1" applyAlignment="1">
      <alignment horizontal="left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499984740745262"/>
  </sheetPr>
  <dimension ref="B2:D24"/>
  <sheetViews>
    <sheetView tabSelected="1" workbookViewId="0">
      <selection activeCell="F15" sqref="F15"/>
    </sheetView>
  </sheetViews>
  <sheetFormatPr defaultRowHeight="15" x14ac:dyDescent="0.25"/>
  <cols>
    <col min="2" max="2" width="6.7109375" customWidth="1"/>
    <col min="3" max="3" width="44.85546875" customWidth="1"/>
    <col min="4" max="4" width="16.5703125" customWidth="1"/>
  </cols>
  <sheetData>
    <row r="2" spans="2:4" x14ac:dyDescent="0.25">
      <c r="B2" s="20" t="s">
        <v>0</v>
      </c>
    </row>
    <row r="3" spans="2:4" x14ac:dyDescent="0.25">
      <c r="B3" t="s">
        <v>2</v>
      </c>
    </row>
    <row r="4" spans="2:4" x14ac:dyDescent="0.25">
      <c r="B4" s="21" t="s">
        <v>1</v>
      </c>
    </row>
    <row r="6" spans="2:4" x14ac:dyDescent="0.25">
      <c r="B6" s="20" t="s">
        <v>3</v>
      </c>
    </row>
    <row r="8" spans="2:4" ht="30" x14ac:dyDescent="0.25">
      <c r="B8" s="24" t="s">
        <v>6</v>
      </c>
      <c r="C8" s="24" t="s">
        <v>7</v>
      </c>
      <c r="D8" s="25" t="s">
        <v>11</v>
      </c>
    </row>
    <row r="9" spans="2:4" x14ac:dyDescent="0.25">
      <c r="B9" s="5" t="s">
        <v>15</v>
      </c>
      <c r="C9" s="2" t="s">
        <v>5</v>
      </c>
      <c r="D9" s="10">
        <f>'Elektroinstalaterski radovi'!G53</f>
        <v>0</v>
      </c>
    </row>
    <row r="10" spans="2:4" x14ac:dyDescent="0.25">
      <c r="B10" s="5" t="s">
        <v>16</v>
      </c>
      <c r="C10" s="2" t="s">
        <v>76</v>
      </c>
      <c r="D10" s="10">
        <f>Vatrodojava!G35</f>
        <v>0</v>
      </c>
    </row>
    <row r="11" spans="2:4" x14ac:dyDescent="0.25">
      <c r="B11" s="5" t="s">
        <v>17</v>
      </c>
      <c r="C11" s="2" t="s">
        <v>77</v>
      </c>
      <c r="D11" s="10">
        <f>Protuprovala!G42</f>
        <v>0</v>
      </c>
    </row>
    <row r="12" spans="2:4" x14ac:dyDescent="0.25">
      <c r="B12" s="5" t="s">
        <v>19</v>
      </c>
      <c r="C12" s="2" t="s">
        <v>78</v>
      </c>
      <c r="D12" s="10">
        <f>Videonadzor!G27</f>
        <v>0</v>
      </c>
    </row>
    <row r="13" spans="2:4" x14ac:dyDescent="0.25">
      <c r="B13" s="23"/>
      <c r="C13" s="23" t="s">
        <v>155</v>
      </c>
      <c r="D13" s="32">
        <f>SUM(D9:D12)</f>
        <v>0</v>
      </c>
    </row>
    <row r="15" spans="2:4" x14ac:dyDescent="0.25">
      <c r="B15" s="6"/>
      <c r="C15" s="6" t="s">
        <v>152</v>
      </c>
      <c r="D15" s="34"/>
    </row>
    <row r="16" spans="2:4" x14ac:dyDescent="0.25">
      <c r="B16" s="23"/>
      <c r="C16" s="23" t="s">
        <v>154</v>
      </c>
      <c r="D16" s="32">
        <f>D13-D15</f>
        <v>0</v>
      </c>
    </row>
    <row r="17" spans="2:4" x14ac:dyDescent="0.25">
      <c r="B17" s="31"/>
      <c r="C17" s="31" t="s">
        <v>153</v>
      </c>
      <c r="D17" s="33">
        <f>D16*25%</f>
        <v>0</v>
      </c>
    </row>
    <row r="18" spans="2:4" x14ac:dyDescent="0.25">
      <c r="B18" s="23"/>
      <c r="C18" s="23" t="s">
        <v>156</v>
      </c>
      <c r="D18" s="32">
        <f>D16+D17</f>
        <v>0</v>
      </c>
    </row>
    <row r="21" spans="2:4" x14ac:dyDescent="0.25">
      <c r="B21" s="22" t="s">
        <v>157</v>
      </c>
    </row>
    <row r="22" spans="2:4" x14ac:dyDescent="0.25">
      <c r="B22" t="s">
        <v>158</v>
      </c>
    </row>
    <row r="23" spans="2:4" x14ac:dyDescent="0.25">
      <c r="B23" t="s">
        <v>159</v>
      </c>
    </row>
    <row r="24" spans="2:4" x14ac:dyDescent="0.25">
      <c r="B24" t="s">
        <v>160</v>
      </c>
    </row>
  </sheetData>
  <sheetProtection algorithmName="SHA-512" hashValue="Z1WtopF9qgkusN9YlAuQ3fSHnnHNnuccWU5bL25nZuvpaPvVYmZMliXCiBvzjJZIJfS3Kiby/8tePoYTujndJQ==" saltValue="ZAGRi25PUv9A9lUrTZsUfw==" spinCount="100000" sheet="1" objects="1" scenarios="1"/>
  <protectedRanges>
    <protectedRange sqref="D15" name="Raspon1"/>
  </protectedRange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8FDB4D-8AA2-43B9-9182-4193AC61F96B}">
  <sheetPr>
    <tabColor rgb="FF7030A0"/>
  </sheetPr>
  <dimension ref="B2:G53"/>
  <sheetViews>
    <sheetView workbookViewId="0">
      <selection activeCell="J10" sqref="J10"/>
    </sheetView>
  </sheetViews>
  <sheetFormatPr defaultRowHeight="15" x14ac:dyDescent="0.25"/>
  <cols>
    <col min="2" max="2" width="6.140625" customWidth="1"/>
    <col min="3" max="3" width="66.7109375" customWidth="1"/>
    <col min="6" max="6" width="16.85546875" style="27" customWidth="1"/>
    <col min="7" max="7" width="17.28515625" style="27" customWidth="1"/>
  </cols>
  <sheetData>
    <row r="2" spans="2:7" x14ac:dyDescent="0.25">
      <c r="B2" s="20" t="s">
        <v>0</v>
      </c>
    </row>
    <row r="3" spans="2:7" x14ac:dyDescent="0.25">
      <c r="B3" t="s">
        <v>2</v>
      </c>
    </row>
    <row r="4" spans="2:7" x14ac:dyDescent="0.25">
      <c r="B4" s="21" t="s">
        <v>1</v>
      </c>
    </row>
    <row r="6" spans="2:7" x14ac:dyDescent="0.25">
      <c r="B6" s="20" t="s">
        <v>4</v>
      </c>
    </row>
    <row r="7" spans="2:7" x14ac:dyDescent="0.25">
      <c r="B7" s="22" t="s">
        <v>5</v>
      </c>
    </row>
    <row r="9" spans="2:7" ht="30" x14ac:dyDescent="0.25">
      <c r="B9" s="3" t="s">
        <v>6</v>
      </c>
      <c r="C9" s="3" t="s">
        <v>7</v>
      </c>
      <c r="D9" s="3" t="s">
        <v>9</v>
      </c>
      <c r="E9" s="3" t="s">
        <v>8</v>
      </c>
      <c r="F9" s="4" t="s">
        <v>10</v>
      </c>
      <c r="G9" s="4" t="s">
        <v>11</v>
      </c>
    </row>
    <row r="10" spans="2:7" x14ac:dyDescent="0.25">
      <c r="B10" s="16" t="s">
        <v>14</v>
      </c>
      <c r="C10" s="38" t="s">
        <v>12</v>
      </c>
      <c r="D10" s="39"/>
      <c r="E10" s="39"/>
      <c r="F10" s="39"/>
      <c r="G10" s="40"/>
    </row>
    <row r="11" spans="2:7" x14ac:dyDescent="0.25">
      <c r="B11" s="1" t="s">
        <v>15</v>
      </c>
      <c r="C11" s="2" t="s">
        <v>25</v>
      </c>
      <c r="D11" s="1" t="s">
        <v>31</v>
      </c>
      <c r="E11" s="1">
        <v>1</v>
      </c>
      <c r="F11" s="35"/>
      <c r="G11" s="19">
        <f t="shared" ref="G11:G16" si="0">E11*F11</f>
        <v>0</v>
      </c>
    </row>
    <row r="12" spans="2:7" x14ac:dyDescent="0.25">
      <c r="B12" s="1" t="s">
        <v>16</v>
      </c>
      <c r="C12" s="2" t="s">
        <v>26</v>
      </c>
      <c r="D12" s="1" t="s">
        <v>31</v>
      </c>
      <c r="E12" s="1">
        <v>2</v>
      </c>
      <c r="F12" s="35"/>
      <c r="G12" s="19">
        <f t="shared" si="0"/>
        <v>0</v>
      </c>
    </row>
    <row r="13" spans="2:7" x14ac:dyDescent="0.25">
      <c r="B13" s="1" t="s">
        <v>17</v>
      </c>
      <c r="C13" s="2" t="s">
        <v>27</v>
      </c>
      <c r="D13" s="1" t="s">
        <v>31</v>
      </c>
      <c r="E13" s="1">
        <v>1</v>
      </c>
      <c r="F13" s="35"/>
      <c r="G13" s="19">
        <f t="shared" si="0"/>
        <v>0</v>
      </c>
    </row>
    <row r="14" spans="2:7" x14ac:dyDescent="0.25">
      <c r="B14" s="1" t="s">
        <v>19</v>
      </c>
      <c r="C14" s="2" t="s">
        <v>28</v>
      </c>
      <c r="D14" s="1" t="s">
        <v>31</v>
      </c>
      <c r="E14" s="1">
        <v>1</v>
      </c>
      <c r="F14" s="35"/>
      <c r="G14" s="19">
        <f t="shared" si="0"/>
        <v>0</v>
      </c>
    </row>
    <row r="15" spans="2:7" ht="30" x14ac:dyDescent="0.25">
      <c r="B15" s="1" t="s">
        <v>20</v>
      </c>
      <c r="C15" s="9" t="s">
        <v>29</v>
      </c>
      <c r="D15" s="1" t="s">
        <v>32</v>
      </c>
      <c r="E15" s="1">
        <v>1</v>
      </c>
      <c r="F15" s="35"/>
      <c r="G15" s="19">
        <f t="shared" si="0"/>
        <v>0</v>
      </c>
    </row>
    <row r="16" spans="2:7" ht="30" customHeight="1" x14ac:dyDescent="0.25">
      <c r="B16" s="1" t="s">
        <v>18</v>
      </c>
      <c r="C16" s="9" t="s">
        <v>30</v>
      </c>
      <c r="D16" s="1" t="s">
        <v>32</v>
      </c>
      <c r="E16" s="1">
        <v>1</v>
      </c>
      <c r="F16" s="35"/>
      <c r="G16" s="19">
        <f t="shared" si="0"/>
        <v>0</v>
      </c>
    </row>
    <row r="17" spans="2:7" x14ac:dyDescent="0.25">
      <c r="B17" s="16"/>
      <c r="C17" s="17" t="s">
        <v>21</v>
      </c>
      <c r="D17" s="18"/>
      <c r="E17" s="18"/>
      <c r="F17" s="36"/>
      <c r="G17" s="28">
        <f>SUM(G11:G16)</f>
        <v>0</v>
      </c>
    </row>
    <row r="18" spans="2:7" x14ac:dyDescent="0.25">
      <c r="B18" s="16" t="s">
        <v>22</v>
      </c>
      <c r="C18" s="38" t="s">
        <v>23</v>
      </c>
      <c r="D18" s="39"/>
      <c r="E18" s="39"/>
      <c r="F18" s="39"/>
      <c r="G18" s="40"/>
    </row>
    <row r="19" spans="2:7" x14ac:dyDescent="0.25">
      <c r="B19" s="7" t="s">
        <v>13</v>
      </c>
      <c r="C19" s="41" t="s">
        <v>24</v>
      </c>
      <c r="D19" s="42"/>
      <c r="E19" s="42"/>
      <c r="F19" s="42"/>
      <c r="G19" s="43"/>
    </row>
    <row r="20" spans="2:7" ht="17.25" x14ac:dyDescent="0.25">
      <c r="B20" s="1" t="s">
        <v>15</v>
      </c>
      <c r="C20" s="11" t="s">
        <v>33</v>
      </c>
      <c r="D20" s="1" t="s">
        <v>43</v>
      </c>
      <c r="E20" s="1">
        <v>10</v>
      </c>
      <c r="F20" s="35"/>
      <c r="G20" s="19">
        <f t="shared" ref="G20:G27" si="1">E20*F20</f>
        <v>0</v>
      </c>
    </row>
    <row r="21" spans="2:7" ht="17.25" x14ac:dyDescent="0.25">
      <c r="B21" s="1" t="s">
        <v>16</v>
      </c>
      <c r="C21" s="11" t="s">
        <v>34</v>
      </c>
      <c r="D21" s="1" t="s">
        <v>43</v>
      </c>
      <c r="E21" s="1">
        <v>40</v>
      </c>
      <c r="F21" s="35"/>
      <c r="G21" s="19">
        <f t="shared" si="1"/>
        <v>0</v>
      </c>
    </row>
    <row r="22" spans="2:7" ht="17.25" x14ac:dyDescent="0.25">
      <c r="B22" s="1" t="s">
        <v>17</v>
      </c>
      <c r="C22" s="11" t="s">
        <v>35</v>
      </c>
      <c r="D22" s="1" t="s">
        <v>43</v>
      </c>
      <c r="E22" s="1">
        <v>40</v>
      </c>
      <c r="F22" s="35"/>
      <c r="G22" s="19">
        <f t="shared" si="1"/>
        <v>0</v>
      </c>
    </row>
    <row r="23" spans="2:7" ht="17.25" x14ac:dyDescent="0.25">
      <c r="B23" s="1" t="s">
        <v>19</v>
      </c>
      <c r="C23" s="11" t="s">
        <v>36</v>
      </c>
      <c r="D23" s="1" t="s">
        <v>43</v>
      </c>
      <c r="E23" s="1">
        <v>40</v>
      </c>
      <c r="F23" s="35"/>
      <c r="G23" s="19">
        <f t="shared" si="1"/>
        <v>0</v>
      </c>
    </row>
    <row r="24" spans="2:7" ht="17.25" x14ac:dyDescent="0.25">
      <c r="B24" s="1" t="s">
        <v>20</v>
      </c>
      <c r="C24" s="11" t="s">
        <v>37</v>
      </c>
      <c r="D24" s="1" t="s">
        <v>43</v>
      </c>
      <c r="E24" s="1">
        <v>40</v>
      </c>
      <c r="F24" s="35"/>
      <c r="G24" s="19">
        <f t="shared" si="1"/>
        <v>0</v>
      </c>
    </row>
    <row r="25" spans="2:7" ht="17.25" x14ac:dyDescent="0.25">
      <c r="B25" s="1" t="s">
        <v>18</v>
      </c>
      <c r="C25" s="11" t="s">
        <v>38</v>
      </c>
      <c r="D25" s="1" t="s">
        <v>43</v>
      </c>
      <c r="E25" s="1">
        <v>40</v>
      </c>
      <c r="F25" s="35"/>
      <c r="G25" s="19">
        <f t="shared" si="1"/>
        <v>0</v>
      </c>
    </row>
    <row r="26" spans="2:7" ht="17.25" x14ac:dyDescent="0.25">
      <c r="B26" s="1" t="s">
        <v>41</v>
      </c>
      <c r="C26" s="11" t="s">
        <v>39</v>
      </c>
      <c r="D26" s="1" t="s">
        <v>43</v>
      </c>
      <c r="E26" s="1">
        <v>40</v>
      </c>
      <c r="F26" s="35"/>
      <c r="G26" s="19">
        <f t="shared" si="1"/>
        <v>0</v>
      </c>
    </row>
    <row r="27" spans="2:7" ht="17.25" x14ac:dyDescent="0.25">
      <c r="B27" s="1" t="s">
        <v>42</v>
      </c>
      <c r="C27" s="11" t="s">
        <v>40</v>
      </c>
      <c r="D27" s="1" t="s">
        <v>43</v>
      </c>
      <c r="E27" s="1">
        <v>20</v>
      </c>
      <c r="F27" s="35"/>
      <c r="G27" s="19">
        <f t="shared" si="1"/>
        <v>0</v>
      </c>
    </row>
    <row r="28" spans="2:7" x14ac:dyDescent="0.25">
      <c r="B28" s="7"/>
      <c r="C28" s="41" t="s">
        <v>44</v>
      </c>
      <c r="D28" s="42"/>
      <c r="E28" s="42"/>
      <c r="F28" s="43"/>
      <c r="G28" s="29">
        <f>SUM(G20:G27)</f>
        <v>0</v>
      </c>
    </row>
    <row r="29" spans="2:7" x14ac:dyDescent="0.25">
      <c r="B29" s="7" t="s">
        <v>45</v>
      </c>
      <c r="C29" s="41" t="s">
        <v>46</v>
      </c>
      <c r="D29" s="42"/>
      <c r="E29" s="42"/>
      <c r="F29" s="42"/>
      <c r="G29" s="43"/>
    </row>
    <row r="30" spans="2:7" ht="30" x14ac:dyDescent="0.25">
      <c r="B30" s="1" t="s">
        <v>15</v>
      </c>
      <c r="C30" s="9" t="s">
        <v>48</v>
      </c>
      <c r="D30" s="1" t="s">
        <v>31</v>
      </c>
      <c r="E30" s="1">
        <v>6</v>
      </c>
      <c r="F30" s="37"/>
      <c r="G30" s="19">
        <f>E30*F30</f>
        <v>0</v>
      </c>
    </row>
    <row r="31" spans="2:7" x14ac:dyDescent="0.25">
      <c r="B31" s="12"/>
      <c r="C31" s="47" t="s">
        <v>49</v>
      </c>
      <c r="D31" s="48"/>
      <c r="E31" s="48"/>
      <c r="F31" s="49"/>
      <c r="G31" s="29">
        <f>G30</f>
        <v>0</v>
      </c>
    </row>
    <row r="32" spans="2:7" x14ac:dyDescent="0.25">
      <c r="B32" s="12" t="s">
        <v>50</v>
      </c>
      <c r="C32" s="47" t="s">
        <v>51</v>
      </c>
      <c r="D32" s="48"/>
      <c r="E32" s="48"/>
      <c r="F32" s="48"/>
      <c r="G32" s="49"/>
    </row>
    <row r="33" spans="2:7" ht="45" x14ac:dyDescent="0.25">
      <c r="B33" s="1" t="s">
        <v>15</v>
      </c>
      <c r="C33" s="9" t="s">
        <v>53</v>
      </c>
      <c r="D33" s="1" t="s">
        <v>31</v>
      </c>
      <c r="E33" s="1">
        <v>40</v>
      </c>
      <c r="F33" s="37"/>
      <c r="G33" s="19">
        <f>E33*F33</f>
        <v>0</v>
      </c>
    </row>
    <row r="34" spans="2:7" x14ac:dyDescent="0.25">
      <c r="B34" s="12"/>
      <c r="C34" s="47" t="s">
        <v>52</v>
      </c>
      <c r="D34" s="48"/>
      <c r="E34" s="48"/>
      <c r="F34" s="49"/>
      <c r="G34" s="29">
        <f>G33</f>
        <v>0</v>
      </c>
    </row>
    <row r="35" spans="2:7" x14ac:dyDescent="0.25">
      <c r="B35" s="12" t="s">
        <v>54</v>
      </c>
      <c r="C35" s="47" t="s">
        <v>55</v>
      </c>
      <c r="D35" s="48"/>
      <c r="E35" s="48"/>
      <c r="F35" s="48"/>
      <c r="G35" s="49"/>
    </row>
    <row r="36" spans="2:7" ht="180" customHeight="1" x14ac:dyDescent="0.25">
      <c r="B36" s="1" t="s">
        <v>15</v>
      </c>
      <c r="C36" s="9" t="s">
        <v>57</v>
      </c>
      <c r="D36" s="1" t="s">
        <v>32</v>
      </c>
      <c r="E36" s="1">
        <v>1</v>
      </c>
      <c r="F36" s="35"/>
      <c r="G36" s="19">
        <f>E36*F36</f>
        <v>0</v>
      </c>
    </row>
    <row r="37" spans="2:7" ht="75" x14ac:dyDescent="0.25">
      <c r="B37" s="1" t="s">
        <v>16</v>
      </c>
      <c r="C37" s="9" t="s">
        <v>56</v>
      </c>
      <c r="D37" s="1" t="s">
        <v>32</v>
      </c>
      <c r="E37" s="1">
        <v>2</v>
      </c>
      <c r="F37" s="35"/>
      <c r="G37" s="19">
        <f>E37*F37</f>
        <v>0</v>
      </c>
    </row>
    <row r="38" spans="2:7" ht="165" x14ac:dyDescent="0.25">
      <c r="B38" s="1" t="s">
        <v>17</v>
      </c>
      <c r="C38" s="9" t="s">
        <v>58</v>
      </c>
      <c r="D38" s="1" t="s">
        <v>32</v>
      </c>
      <c r="E38" s="1">
        <v>1</v>
      </c>
      <c r="F38" s="35"/>
      <c r="G38" s="19">
        <f>E38*F38</f>
        <v>0</v>
      </c>
    </row>
    <row r="39" spans="2:7" x14ac:dyDescent="0.25">
      <c r="B39" s="7"/>
      <c r="C39" s="41" t="s">
        <v>59</v>
      </c>
      <c r="D39" s="42"/>
      <c r="E39" s="42"/>
      <c r="F39" s="43"/>
      <c r="G39" s="29">
        <f>SUM(G36:G38)</f>
        <v>0</v>
      </c>
    </row>
    <row r="40" spans="2:7" x14ac:dyDescent="0.25">
      <c r="B40" s="12" t="s">
        <v>60</v>
      </c>
      <c r="C40" s="41" t="s">
        <v>61</v>
      </c>
      <c r="D40" s="42"/>
      <c r="E40" s="42"/>
      <c r="F40" s="42"/>
      <c r="G40" s="43"/>
    </row>
    <row r="41" spans="2:7" x14ac:dyDescent="0.25">
      <c r="B41" s="1" t="s">
        <v>15</v>
      </c>
      <c r="C41" s="9" t="s">
        <v>62</v>
      </c>
      <c r="D41" s="1" t="s">
        <v>31</v>
      </c>
      <c r="E41" s="1">
        <v>287</v>
      </c>
      <c r="F41" s="35"/>
      <c r="G41" s="19">
        <f>E41*F41</f>
        <v>0</v>
      </c>
    </row>
    <row r="42" spans="2:7" ht="30" x14ac:dyDescent="0.25">
      <c r="B42" s="1" t="s">
        <v>16</v>
      </c>
      <c r="C42" s="9" t="s">
        <v>63</v>
      </c>
      <c r="D42" s="1" t="s">
        <v>31</v>
      </c>
      <c r="E42" s="1">
        <v>287</v>
      </c>
      <c r="F42" s="35"/>
      <c r="G42" s="19">
        <f>E42*F42</f>
        <v>0</v>
      </c>
    </row>
    <row r="43" spans="2:7" x14ac:dyDescent="0.25">
      <c r="B43" s="1" t="s">
        <v>17</v>
      </c>
      <c r="C43" s="9" t="s">
        <v>64</v>
      </c>
      <c r="D43" s="1" t="s">
        <v>31</v>
      </c>
      <c r="E43" s="1">
        <v>247</v>
      </c>
      <c r="F43" s="35"/>
      <c r="G43" s="19">
        <f>E43*F43</f>
        <v>0</v>
      </c>
    </row>
    <row r="44" spans="2:7" ht="30" x14ac:dyDescent="0.25">
      <c r="B44" s="1" t="s">
        <v>19</v>
      </c>
      <c r="C44" s="9" t="s">
        <v>65</v>
      </c>
      <c r="D44" s="1" t="s">
        <v>31</v>
      </c>
      <c r="E44" s="1">
        <v>247</v>
      </c>
      <c r="F44" s="35"/>
      <c r="G44" s="19">
        <f>E44*F44</f>
        <v>0</v>
      </c>
    </row>
    <row r="45" spans="2:7" ht="45" x14ac:dyDescent="0.25">
      <c r="B45" s="1" t="s">
        <v>20</v>
      </c>
      <c r="C45" s="9" t="s">
        <v>66</v>
      </c>
      <c r="D45" s="1" t="s">
        <v>43</v>
      </c>
      <c r="E45" s="1">
        <v>50</v>
      </c>
      <c r="F45" s="35"/>
      <c r="G45" s="19">
        <f>E45*F45</f>
        <v>0</v>
      </c>
    </row>
    <row r="46" spans="2:7" x14ac:dyDescent="0.25">
      <c r="B46" s="8"/>
      <c r="C46" s="41" t="s">
        <v>68</v>
      </c>
      <c r="D46" s="42"/>
      <c r="E46" s="42"/>
      <c r="F46" s="43"/>
      <c r="G46" s="29">
        <f>SUM(G41:G45)</f>
        <v>0</v>
      </c>
    </row>
    <row r="47" spans="2:7" x14ac:dyDescent="0.25">
      <c r="B47" s="13"/>
      <c r="C47" s="38" t="s">
        <v>67</v>
      </c>
      <c r="D47" s="39"/>
      <c r="E47" s="39"/>
      <c r="F47" s="40"/>
      <c r="G47" s="28">
        <f>G28+G31+G34+G39+G46</f>
        <v>0</v>
      </c>
    </row>
    <row r="48" spans="2:7" x14ac:dyDescent="0.25">
      <c r="B48" s="16" t="s">
        <v>70</v>
      </c>
      <c r="C48" s="38" t="s">
        <v>69</v>
      </c>
      <c r="D48" s="39"/>
      <c r="E48" s="39"/>
      <c r="F48" s="39"/>
      <c r="G48" s="40"/>
    </row>
    <row r="49" spans="2:7" x14ac:dyDescent="0.25">
      <c r="B49" s="1" t="s">
        <v>15</v>
      </c>
      <c r="C49" s="9" t="s">
        <v>73</v>
      </c>
      <c r="D49" s="1" t="s">
        <v>32</v>
      </c>
      <c r="E49" s="1">
        <v>1</v>
      </c>
      <c r="F49" s="35"/>
      <c r="G49" s="19">
        <f>E49*F49</f>
        <v>0</v>
      </c>
    </row>
    <row r="50" spans="2:7" ht="30" x14ac:dyDescent="0.25">
      <c r="B50" s="1" t="s">
        <v>16</v>
      </c>
      <c r="C50" s="9" t="s">
        <v>74</v>
      </c>
      <c r="D50" s="1" t="s">
        <v>32</v>
      </c>
      <c r="E50" s="1">
        <v>1</v>
      </c>
      <c r="F50" s="35"/>
      <c r="G50" s="19">
        <f>E50*F50</f>
        <v>0</v>
      </c>
    </row>
    <row r="51" spans="2:7" ht="30" x14ac:dyDescent="0.25">
      <c r="B51" s="1" t="s">
        <v>17</v>
      </c>
      <c r="C51" s="9" t="s">
        <v>75</v>
      </c>
      <c r="D51" s="1" t="s">
        <v>32</v>
      </c>
      <c r="E51" s="1">
        <v>1</v>
      </c>
      <c r="F51" s="35"/>
      <c r="G51" s="19">
        <f>E51*F51</f>
        <v>0</v>
      </c>
    </row>
    <row r="52" spans="2:7" x14ac:dyDescent="0.25">
      <c r="B52" s="13"/>
      <c r="C52" s="38" t="s">
        <v>71</v>
      </c>
      <c r="D52" s="39"/>
      <c r="E52" s="39"/>
      <c r="F52" s="40"/>
      <c r="G52" s="28">
        <f>SUM(G49:G51)</f>
        <v>0</v>
      </c>
    </row>
    <row r="53" spans="2:7" x14ac:dyDescent="0.25">
      <c r="B53" s="15"/>
      <c r="C53" s="44" t="s">
        <v>72</v>
      </c>
      <c r="D53" s="45"/>
      <c r="E53" s="45"/>
      <c r="F53" s="46"/>
      <c r="G53" s="30">
        <f>G17+G47+G52</f>
        <v>0</v>
      </c>
    </row>
  </sheetData>
  <sheetProtection algorithmName="SHA-512" hashValue="1xRuNYzzzV2oJpvBXs4eDcLqC73/htGzna3xUsiZXJnAEnFBisy9Eucwk7pxOfT1XK+mhajjePuZpw2tXljLrg==" saltValue="D01zeQz4DoDZbXRmjYzlgw==" spinCount="100000" sheet="1" objects="1" scenarios="1"/>
  <protectedRanges>
    <protectedRange sqref="F49:F51" name="Raspon7"/>
    <protectedRange sqref="F41:F45" name="Raspon6"/>
    <protectedRange sqref="F36:F38" name="Raspon5"/>
    <protectedRange sqref="F33" name="Raspon4"/>
    <protectedRange sqref="F30" name="Raspon3"/>
    <protectedRange sqref="F20:F27" name="Raspon2"/>
    <protectedRange sqref="F11:F16" name="Raspon1"/>
  </protectedRanges>
  <mergeCells count="16">
    <mergeCell ref="C10:G10"/>
    <mergeCell ref="C18:G18"/>
    <mergeCell ref="C19:G19"/>
    <mergeCell ref="C28:F28"/>
    <mergeCell ref="C53:F53"/>
    <mergeCell ref="C29:G29"/>
    <mergeCell ref="C31:F31"/>
    <mergeCell ref="C32:G32"/>
    <mergeCell ref="C34:F34"/>
    <mergeCell ref="C35:G35"/>
    <mergeCell ref="C39:F39"/>
    <mergeCell ref="C40:G40"/>
    <mergeCell ref="C46:F46"/>
    <mergeCell ref="C47:F47"/>
    <mergeCell ref="C48:G48"/>
    <mergeCell ref="C52:F5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FB0208-4720-46BC-8A79-784B05897BFD}">
  <sheetPr>
    <tabColor rgb="FF0070C0"/>
  </sheetPr>
  <dimension ref="B2:G37"/>
  <sheetViews>
    <sheetView workbookViewId="0">
      <selection activeCell="C19" sqref="C19"/>
    </sheetView>
  </sheetViews>
  <sheetFormatPr defaultRowHeight="15" x14ac:dyDescent="0.25"/>
  <cols>
    <col min="2" max="2" width="6.140625" customWidth="1"/>
    <col min="3" max="3" width="66.7109375" customWidth="1"/>
    <col min="6" max="6" width="16.85546875" style="27" customWidth="1"/>
    <col min="7" max="7" width="17.28515625" style="27" customWidth="1"/>
  </cols>
  <sheetData>
    <row r="2" spans="2:7" x14ac:dyDescent="0.25">
      <c r="B2" s="20" t="s">
        <v>0</v>
      </c>
    </row>
    <row r="3" spans="2:7" x14ac:dyDescent="0.25">
      <c r="B3" t="s">
        <v>2</v>
      </c>
    </row>
    <row r="4" spans="2:7" x14ac:dyDescent="0.25">
      <c r="B4" s="21" t="s">
        <v>1</v>
      </c>
    </row>
    <row r="6" spans="2:7" x14ac:dyDescent="0.25">
      <c r="B6" s="20" t="s">
        <v>4</v>
      </c>
    </row>
    <row r="7" spans="2:7" x14ac:dyDescent="0.25">
      <c r="B7" s="22" t="s">
        <v>76</v>
      </c>
    </row>
    <row r="9" spans="2:7" ht="30" x14ac:dyDescent="0.25">
      <c r="B9" s="3" t="s">
        <v>6</v>
      </c>
      <c r="C9" s="3" t="s">
        <v>7</v>
      </c>
      <c r="D9" s="3" t="s">
        <v>9</v>
      </c>
      <c r="E9" s="3" t="s">
        <v>8</v>
      </c>
      <c r="F9" s="4" t="s">
        <v>10</v>
      </c>
      <c r="G9" s="4" t="s">
        <v>11</v>
      </c>
    </row>
    <row r="10" spans="2:7" x14ac:dyDescent="0.25">
      <c r="B10" s="16" t="s">
        <v>14</v>
      </c>
      <c r="C10" s="38" t="s">
        <v>79</v>
      </c>
      <c r="D10" s="39"/>
      <c r="E10" s="39"/>
      <c r="F10" s="39"/>
      <c r="G10" s="40"/>
    </row>
    <row r="11" spans="2:7" x14ac:dyDescent="0.25">
      <c r="B11" s="1" t="s">
        <v>15</v>
      </c>
      <c r="C11" s="2" t="s">
        <v>82</v>
      </c>
      <c r="D11" s="1" t="s">
        <v>31</v>
      </c>
      <c r="E11" s="1">
        <v>1</v>
      </c>
      <c r="F11" s="35"/>
      <c r="G11" s="19">
        <f>E11*F11</f>
        <v>0</v>
      </c>
    </row>
    <row r="12" spans="2:7" x14ac:dyDescent="0.25">
      <c r="B12" s="1" t="s">
        <v>16</v>
      </c>
      <c r="C12" s="2" t="s">
        <v>83</v>
      </c>
      <c r="D12" s="1" t="s">
        <v>31</v>
      </c>
      <c r="E12" s="1">
        <v>1</v>
      </c>
      <c r="F12" s="35"/>
      <c r="G12" s="19">
        <f t="shared" ref="G12:G21" si="0">E12*F12</f>
        <v>0</v>
      </c>
    </row>
    <row r="13" spans="2:7" x14ac:dyDescent="0.25">
      <c r="B13" s="1" t="s">
        <v>17</v>
      </c>
      <c r="C13" s="2" t="s">
        <v>84</v>
      </c>
      <c r="D13" s="1" t="s">
        <v>31</v>
      </c>
      <c r="E13" s="1">
        <v>45</v>
      </c>
      <c r="F13" s="35"/>
      <c r="G13" s="19">
        <f t="shared" si="0"/>
        <v>0</v>
      </c>
    </row>
    <row r="14" spans="2:7" x14ac:dyDescent="0.25">
      <c r="B14" s="1" t="s">
        <v>19</v>
      </c>
      <c r="C14" s="2" t="s">
        <v>85</v>
      </c>
      <c r="D14" s="1" t="s">
        <v>31</v>
      </c>
      <c r="E14" s="1">
        <v>3</v>
      </c>
      <c r="F14" s="35"/>
      <c r="G14" s="19">
        <f t="shared" si="0"/>
        <v>0</v>
      </c>
    </row>
    <row r="15" spans="2:7" x14ac:dyDescent="0.25">
      <c r="B15" s="1" t="s">
        <v>20</v>
      </c>
      <c r="C15" s="2" t="s">
        <v>86</v>
      </c>
      <c r="D15" s="1" t="s">
        <v>31</v>
      </c>
      <c r="E15" s="1">
        <v>6</v>
      </c>
      <c r="F15" s="35"/>
      <c r="G15" s="19">
        <f t="shared" si="0"/>
        <v>0</v>
      </c>
    </row>
    <row r="16" spans="2:7" x14ac:dyDescent="0.25">
      <c r="B16" s="1" t="s">
        <v>18</v>
      </c>
      <c r="C16" s="2" t="s">
        <v>87</v>
      </c>
      <c r="D16" s="1" t="s">
        <v>31</v>
      </c>
      <c r="E16" s="1">
        <v>5</v>
      </c>
      <c r="F16" s="35"/>
      <c r="G16" s="19">
        <f t="shared" si="0"/>
        <v>0</v>
      </c>
    </row>
    <row r="17" spans="2:7" x14ac:dyDescent="0.25">
      <c r="B17" s="1" t="s">
        <v>41</v>
      </c>
      <c r="C17" s="2" t="s">
        <v>88</v>
      </c>
      <c r="D17" s="1" t="s">
        <v>31</v>
      </c>
      <c r="E17" s="1">
        <v>1</v>
      </c>
      <c r="F17" s="35"/>
      <c r="G17" s="19">
        <f t="shared" si="0"/>
        <v>0</v>
      </c>
    </row>
    <row r="18" spans="2:7" x14ac:dyDescent="0.25">
      <c r="B18" s="1" t="s">
        <v>42</v>
      </c>
      <c r="C18" s="2" t="s">
        <v>89</v>
      </c>
      <c r="D18" s="1" t="s">
        <v>31</v>
      </c>
      <c r="E18" s="1">
        <v>1</v>
      </c>
      <c r="F18" s="35"/>
      <c r="G18" s="19">
        <f t="shared" si="0"/>
        <v>0</v>
      </c>
    </row>
    <row r="19" spans="2:7" x14ac:dyDescent="0.25">
      <c r="B19" s="1" t="s">
        <v>47</v>
      </c>
      <c r="C19" s="9" t="s">
        <v>90</v>
      </c>
      <c r="D19" s="1" t="s">
        <v>31</v>
      </c>
      <c r="E19" s="1">
        <v>1</v>
      </c>
      <c r="F19" s="35"/>
      <c r="G19" s="19">
        <f t="shared" si="0"/>
        <v>0</v>
      </c>
    </row>
    <row r="20" spans="2:7" x14ac:dyDescent="0.25">
      <c r="B20" s="1" t="s">
        <v>80</v>
      </c>
      <c r="C20" s="9" t="s">
        <v>91</v>
      </c>
      <c r="D20" s="1" t="s">
        <v>31</v>
      </c>
      <c r="E20" s="1">
        <v>1</v>
      </c>
      <c r="F20" s="35"/>
      <c r="G20" s="19">
        <f t="shared" si="0"/>
        <v>0</v>
      </c>
    </row>
    <row r="21" spans="2:7" x14ac:dyDescent="0.25">
      <c r="B21" s="1" t="s">
        <v>81</v>
      </c>
      <c r="C21" s="9" t="s">
        <v>92</v>
      </c>
      <c r="D21" s="1" t="s">
        <v>31</v>
      </c>
      <c r="E21" s="1">
        <v>1</v>
      </c>
      <c r="F21" s="35"/>
      <c r="G21" s="19">
        <f t="shared" si="0"/>
        <v>0</v>
      </c>
    </row>
    <row r="22" spans="2:7" x14ac:dyDescent="0.25">
      <c r="B22" s="16"/>
      <c r="C22" s="17" t="s">
        <v>93</v>
      </c>
      <c r="D22" s="18"/>
      <c r="E22" s="18"/>
      <c r="F22" s="36"/>
      <c r="G22" s="28">
        <f>SUM(G11:G21)</f>
        <v>0</v>
      </c>
    </row>
    <row r="23" spans="2:7" x14ac:dyDescent="0.25">
      <c r="B23" s="16" t="s">
        <v>22</v>
      </c>
      <c r="C23" s="38" t="s">
        <v>94</v>
      </c>
      <c r="D23" s="39"/>
      <c r="E23" s="39"/>
      <c r="F23" s="39"/>
      <c r="G23" s="40"/>
    </row>
    <row r="24" spans="2:7" ht="15" customHeight="1" x14ac:dyDescent="0.25">
      <c r="B24" s="1" t="s">
        <v>15</v>
      </c>
      <c r="C24" s="26" t="s">
        <v>96</v>
      </c>
      <c r="D24" s="1" t="s">
        <v>32</v>
      </c>
      <c r="E24" s="1">
        <v>1</v>
      </c>
      <c r="F24" s="35"/>
      <c r="G24" s="19">
        <f>E24*F24</f>
        <v>0</v>
      </c>
    </row>
    <row r="25" spans="2:7" ht="62.25" x14ac:dyDescent="0.25">
      <c r="B25" s="1" t="s">
        <v>16</v>
      </c>
      <c r="C25" s="26" t="s">
        <v>97</v>
      </c>
      <c r="D25" s="1" t="s">
        <v>32</v>
      </c>
      <c r="E25" s="1">
        <v>1</v>
      </c>
      <c r="F25" s="35"/>
      <c r="G25" s="19">
        <f>E25*F25</f>
        <v>0</v>
      </c>
    </row>
    <row r="26" spans="2:7" x14ac:dyDescent="0.25">
      <c r="B26" s="14"/>
      <c r="C26" s="50" t="s">
        <v>95</v>
      </c>
      <c r="D26" s="51"/>
      <c r="E26" s="51"/>
      <c r="F26" s="52"/>
      <c r="G26" s="28">
        <f>SUM(G24:G25)</f>
        <v>0</v>
      </c>
    </row>
    <row r="27" spans="2:7" x14ac:dyDescent="0.25">
      <c r="B27" s="14" t="s">
        <v>70</v>
      </c>
      <c r="C27" s="50" t="s">
        <v>98</v>
      </c>
      <c r="D27" s="51"/>
      <c r="E27" s="51"/>
      <c r="F27" s="51"/>
      <c r="G27" s="52"/>
    </row>
    <row r="28" spans="2:7" ht="30" x14ac:dyDescent="0.25">
      <c r="B28" s="1" t="s">
        <v>15</v>
      </c>
      <c r="C28" s="26" t="s">
        <v>99</v>
      </c>
      <c r="D28" s="1" t="s">
        <v>32</v>
      </c>
      <c r="E28" s="1">
        <v>1</v>
      </c>
      <c r="F28" s="35"/>
      <c r="G28" s="19">
        <f>E28*F28</f>
        <v>0</v>
      </c>
    </row>
    <row r="29" spans="2:7" ht="45" x14ac:dyDescent="0.25">
      <c r="B29" s="1" t="s">
        <v>16</v>
      </c>
      <c r="C29" s="26" t="s">
        <v>100</v>
      </c>
      <c r="D29" s="1" t="s">
        <v>32</v>
      </c>
      <c r="E29" s="1">
        <v>1</v>
      </c>
      <c r="F29" s="35"/>
      <c r="G29" s="19">
        <f>E29*F29</f>
        <v>0</v>
      </c>
    </row>
    <row r="30" spans="2:7" x14ac:dyDescent="0.25">
      <c r="B30" s="14"/>
      <c r="C30" s="50" t="s">
        <v>101</v>
      </c>
      <c r="D30" s="51"/>
      <c r="E30" s="51"/>
      <c r="F30" s="52"/>
      <c r="G30" s="28">
        <f>SUM(G28:G29)</f>
        <v>0</v>
      </c>
    </row>
    <row r="31" spans="2:7" x14ac:dyDescent="0.25">
      <c r="B31" s="14" t="s">
        <v>151</v>
      </c>
      <c r="C31" s="50" t="s">
        <v>102</v>
      </c>
      <c r="D31" s="51"/>
      <c r="E31" s="51"/>
      <c r="F31" s="51"/>
      <c r="G31" s="52"/>
    </row>
    <row r="32" spans="2:7" ht="45" customHeight="1" x14ac:dyDescent="0.25">
      <c r="B32" s="1" t="s">
        <v>15</v>
      </c>
      <c r="C32" s="9" t="s">
        <v>138</v>
      </c>
      <c r="D32" s="1" t="s">
        <v>32</v>
      </c>
      <c r="E32" s="1">
        <v>1</v>
      </c>
      <c r="F32" s="35"/>
      <c r="G32" s="19">
        <f>E32*F32</f>
        <v>0</v>
      </c>
    </row>
    <row r="33" spans="2:7" ht="45" customHeight="1" x14ac:dyDescent="0.25">
      <c r="B33" s="1" t="s">
        <v>16</v>
      </c>
      <c r="C33" s="9" t="s">
        <v>104</v>
      </c>
      <c r="D33" s="1" t="s">
        <v>32</v>
      </c>
      <c r="E33" s="1">
        <v>1</v>
      </c>
      <c r="F33" s="35"/>
      <c r="G33" s="19">
        <f>E33*F33</f>
        <v>0</v>
      </c>
    </row>
    <row r="34" spans="2:7" x14ac:dyDescent="0.25">
      <c r="B34" s="14"/>
      <c r="C34" s="53" t="s">
        <v>103</v>
      </c>
      <c r="D34" s="54"/>
      <c r="E34" s="54"/>
      <c r="F34" s="55"/>
      <c r="G34" s="28">
        <f>SUM(G32:G33)</f>
        <v>0</v>
      </c>
    </row>
    <row r="35" spans="2:7" x14ac:dyDescent="0.25">
      <c r="B35" s="15"/>
      <c r="C35" s="44" t="s">
        <v>106</v>
      </c>
      <c r="D35" s="45"/>
      <c r="E35" s="45"/>
      <c r="F35" s="46"/>
      <c r="G35" s="30">
        <f>G22+G26+G30+G34</f>
        <v>0</v>
      </c>
    </row>
    <row r="37" spans="2:7" x14ac:dyDescent="0.25">
      <c r="B37" t="s">
        <v>105</v>
      </c>
    </row>
  </sheetData>
  <sheetProtection algorithmName="SHA-512" hashValue="Imyg3aG4lN4djwiWDwk7VK2lHlnmrYHUIFtLYHqu6w/MZxAHnzS/ULT4WVGOVSNxuup2WD8aR6cBz6cTDmUxfA==" saltValue="aE9IukIxK7IUiCDMbG/kIg==" spinCount="100000" sheet="1" objects="1" scenarios="1"/>
  <protectedRanges>
    <protectedRange sqref="F32:F33" name="Raspon4"/>
    <protectedRange sqref="F28:F29" name="Raspon3"/>
    <protectedRange sqref="F24:F25" name="Raspon2"/>
    <protectedRange sqref="F11:F21" name="Raspon1"/>
  </protectedRanges>
  <mergeCells count="8">
    <mergeCell ref="C10:G10"/>
    <mergeCell ref="C23:G23"/>
    <mergeCell ref="C35:F35"/>
    <mergeCell ref="C26:F26"/>
    <mergeCell ref="C27:G27"/>
    <mergeCell ref="C30:F30"/>
    <mergeCell ref="C31:G31"/>
    <mergeCell ref="C34:F3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257E33-E4E7-4331-BDCD-30FA102AB2AC}">
  <sheetPr>
    <tabColor rgb="FF92D050"/>
  </sheetPr>
  <dimension ref="B2:G44"/>
  <sheetViews>
    <sheetView topLeftCell="A2" workbookViewId="0">
      <selection activeCell="F32" sqref="F32"/>
    </sheetView>
  </sheetViews>
  <sheetFormatPr defaultRowHeight="15" x14ac:dyDescent="0.25"/>
  <cols>
    <col min="2" max="2" width="6.140625" customWidth="1"/>
    <col min="3" max="3" width="66.7109375" customWidth="1"/>
    <col min="6" max="6" width="16.85546875" style="27" customWidth="1"/>
    <col min="7" max="7" width="17.28515625" style="27" customWidth="1"/>
  </cols>
  <sheetData>
    <row r="2" spans="2:7" x14ac:dyDescent="0.25">
      <c r="B2" s="20" t="s">
        <v>0</v>
      </c>
    </row>
    <row r="3" spans="2:7" x14ac:dyDescent="0.25">
      <c r="B3" t="s">
        <v>2</v>
      </c>
    </row>
    <row r="4" spans="2:7" x14ac:dyDescent="0.25">
      <c r="B4" s="21" t="s">
        <v>1</v>
      </c>
    </row>
    <row r="6" spans="2:7" x14ac:dyDescent="0.25">
      <c r="B6" s="20" t="s">
        <v>4</v>
      </c>
    </row>
    <row r="7" spans="2:7" x14ac:dyDescent="0.25">
      <c r="B7" s="22" t="s">
        <v>77</v>
      </c>
    </row>
    <row r="9" spans="2:7" ht="30" x14ac:dyDescent="0.25">
      <c r="B9" s="3" t="s">
        <v>6</v>
      </c>
      <c r="C9" s="3" t="s">
        <v>7</v>
      </c>
      <c r="D9" s="3" t="s">
        <v>9</v>
      </c>
      <c r="E9" s="3" t="s">
        <v>8</v>
      </c>
      <c r="F9" s="4" t="s">
        <v>10</v>
      </c>
      <c r="G9" s="4" t="s">
        <v>11</v>
      </c>
    </row>
    <row r="10" spans="2:7" x14ac:dyDescent="0.25">
      <c r="B10" s="16" t="s">
        <v>14</v>
      </c>
      <c r="C10" s="38" t="s">
        <v>114</v>
      </c>
      <c r="D10" s="39"/>
      <c r="E10" s="39"/>
      <c r="F10" s="39"/>
      <c r="G10" s="40"/>
    </row>
    <row r="11" spans="2:7" x14ac:dyDescent="0.25">
      <c r="B11" s="1" t="s">
        <v>15</v>
      </c>
      <c r="C11" s="2" t="s">
        <v>115</v>
      </c>
      <c r="D11" s="1" t="s">
        <v>31</v>
      </c>
      <c r="E11" s="1">
        <v>1</v>
      </c>
      <c r="F11" s="35"/>
      <c r="G11" s="19">
        <f>E11*F11</f>
        <v>0</v>
      </c>
    </row>
    <row r="12" spans="2:7" x14ac:dyDescent="0.25">
      <c r="B12" s="1" t="s">
        <v>16</v>
      </c>
      <c r="C12" s="2" t="s">
        <v>116</v>
      </c>
      <c r="D12" s="1" t="s">
        <v>31</v>
      </c>
      <c r="E12" s="1">
        <v>5</v>
      </c>
      <c r="F12" s="35"/>
      <c r="G12" s="19">
        <f t="shared" ref="G12:G28" si="0">E12*F12</f>
        <v>0</v>
      </c>
    </row>
    <row r="13" spans="2:7" x14ac:dyDescent="0.25">
      <c r="B13" s="1" t="s">
        <v>17</v>
      </c>
      <c r="C13" s="2" t="s">
        <v>117</v>
      </c>
      <c r="D13" s="1" t="s">
        <v>31</v>
      </c>
      <c r="E13" s="1">
        <v>2</v>
      </c>
      <c r="F13" s="35"/>
      <c r="G13" s="19">
        <f t="shared" si="0"/>
        <v>0</v>
      </c>
    </row>
    <row r="14" spans="2:7" x14ac:dyDescent="0.25">
      <c r="B14" s="1" t="s">
        <v>19</v>
      </c>
      <c r="C14" s="2" t="s">
        <v>118</v>
      </c>
      <c r="D14" s="1" t="s">
        <v>31</v>
      </c>
      <c r="E14" s="1">
        <v>2</v>
      </c>
      <c r="F14" s="35"/>
      <c r="G14" s="19">
        <f t="shared" si="0"/>
        <v>0</v>
      </c>
    </row>
    <row r="15" spans="2:7" x14ac:dyDescent="0.25">
      <c r="B15" s="1" t="s">
        <v>20</v>
      </c>
      <c r="C15" s="2" t="s">
        <v>119</v>
      </c>
      <c r="D15" s="1" t="s">
        <v>31</v>
      </c>
      <c r="E15" s="1">
        <v>8</v>
      </c>
      <c r="F15" s="35"/>
      <c r="G15" s="19">
        <f t="shared" si="0"/>
        <v>0</v>
      </c>
    </row>
    <row r="16" spans="2:7" x14ac:dyDescent="0.25">
      <c r="B16" s="1" t="s">
        <v>18</v>
      </c>
      <c r="C16" s="2" t="s">
        <v>120</v>
      </c>
      <c r="D16" s="1" t="s">
        <v>31</v>
      </c>
      <c r="E16" s="1">
        <v>1</v>
      </c>
      <c r="F16" s="35"/>
      <c r="G16" s="19">
        <f t="shared" si="0"/>
        <v>0</v>
      </c>
    </row>
    <row r="17" spans="2:7" x14ac:dyDescent="0.25">
      <c r="B17" s="1" t="s">
        <v>41</v>
      </c>
      <c r="C17" s="2" t="s">
        <v>121</v>
      </c>
      <c r="D17" s="1" t="s">
        <v>31</v>
      </c>
      <c r="E17" s="1">
        <v>21</v>
      </c>
      <c r="F17" s="35"/>
      <c r="G17" s="19">
        <f t="shared" si="0"/>
        <v>0</v>
      </c>
    </row>
    <row r="18" spans="2:7" x14ac:dyDescent="0.25">
      <c r="B18" s="1" t="s">
        <v>42</v>
      </c>
      <c r="C18" s="2" t="s">
        <v>122</v>
      </c>
      <c r="D18" s="1" t="s">
        <v>31</v>
      </c>
      <c r="E18" s="1">
        <v>10</v>
      </c>
      <c r="F18" s="35"/>
      <c r="G18" s="19">
        <f t="shared" si="0"/>
        <v>0</v>
      </c>
    </row>
    <row r="19" spans="2:7" x14ac:dyDescent="0.25">
      <c r="B19" s="1" t="s">
        <v>47</v>
      </c>
      <c r="C19" s="2" t="s">
        <v>123</v>
      </c>
      <c r="D19" s="1" t="s">
        <v>31</v>
      </c>
      <c r="E19" s="1">
        <v>6</v>
      </c>
      <c r="F19" s="35"/>
      <c r="G19" s="19">
        <f t="shared" si="0"/>
        <v>0</v>
      </c>
    </row>
    <row r="20" spans="2:7" x14ac:dyDescent="0.25">
      <c r="B20" s="1" t="s">
        <v>80</v>
      </c>
      <c r="C20" s="2" t="s">
        <v>124</v>
      </c>
      <c r="D20" s="1" t="s">
        <v>31</v>
      </c>
      <c r="E20" s="1">
        <v>19</v>
      </c>
      <c r="F20" s="35"/>
      <c r="G20" s="19">
        <f t="shared" si="0"/>
        <v>0</v>
      </c>
    </row>
    <row r="21" spans="2:7" x14ac:dyDescent="0.25">
      <c r="B21" s="1" t="s">
        <v>81</v>
      </c>
      <c r="C21" s="2" t="s">
        <v>125</v>
      </c>
      <c r="D21" s="1" t="s">
        <v>31</v>
      </c>
      <c r="E21" s="1">
        <v>3</v>
      </c>
      <c r="F21" s="35"/>
      <c r="G21" s="19">
        <f t="shared" si="0"/>
        <v>0</v>
      </c>
    </row>
    <row r="22" spans="2:7" x14ac:dyDescent="0.25">
      <c r="B22" s="1" t="s">
        <v>107</v>
      </c>
      <c r="C22" s="2" t="s">
        <v>126</v>
      </c>
      <c r="D22" s="1" t="s">
        <v>31</v>
      </c>
      <c r="E22" s="1">
        <v>1</v>
      </c>
      <c r="F22" s="35"/>
      <c r="G22" s="19">
        <f t="shared" si="0"/>
        <v>0</v>
      </c>
    </row>
    <row r="23" spans="2:7" x14ac:dyDescent="0.25">
      <c r="B23" s="1" t="s">
        <v>108</v>
      </c>
      <c r="C23" s="2" t="s">
        <v>127</v>
      </c>
      <c r="D23" s="1" t="s">
        <v>31</v>
      </c>
      <c r="E23" s="1">
        <v>1</v>
      </c>
      <c r="F23" s="35"/>
      <c r="G23" s="19">
        <f t="shared" si="0"/>
        <v>0</v>
      </c>
    </row>
    <row r="24" spans="2:7" x14ac:dyDescent="0.25">
      <c r="B24" s="1" t="s">
        <v>109</v>
      </c>
      <c r="C24" s="9" t="s">
        <v>128</v>
      </c>
      <c r="D24" s="1" t="s">
        <v>31</v>
      </c>
      <c r="E24" s="1">
        <v>1</v>
      </c>
      <c r="F24" s="35"/>
      <c r="G24" s="19">
        <f t="shared" si="0"/>
        <v>0</v>
      </c>
    </row>
    <row r="25" spans="2:7" x14ac:dyDescent="0.25">
      <c r="B25" s="1" t="s">
        <v>110</v>
      </c>
      <c r="C25" s="9" t="s">
        <v>129</v>
      </c>
      <c r="D25" s="1" t="s">
        <v>31</v>
      </c>
      <c r="E25" s="1">
        <v>6</v>
      </c>
      <c r="F25" s="35"/>
      <c r="G25" s="19">
        <f t="shared" si="0"/>
        <v>0</v>
      </c>
    </row>
    <row r="26" spans="2:7" x14ac:dyDescent="0.25">
      <c r="B26" s="1" t="s">
        <v>111</v>
      </c>
      <c r="C26" s="9" t="s">
        <v>130</v>
      </c>
      <c r="D26" s="1" t="s">
        <v>31</v>
      </c>
      <c r="E26" s="1">
        <v>6</v>
      </c>
      <c r="F26" s="35"/>
      <c r="G26" s="19">
        <f t="shared" si="0"/>
        <v>0</v>
      </c>
    </row>
    <row r="27" spans="2:7" x14ac:dyDescent="0.25">
      <c r="B27" s="1" t="s">
        <v>112</v>
      </c>
      <c r="C27" s="9" t="s">
        <v>131</v>
      </c>
      <c r="D27" s="1" t="s">
        <v>31</v>
      </c>
      <c r="E27" s="1">
        <v>6</v>
      </c>
      <c r="F27" s="35"/>
      <c r="G27" s="19">
        <f t="shared" si="0"/>
        <v>0</v>
      </c>
    </row>
    <row r="28" spans="2:7" x14ac:dyDescent="0.25">
      <c r="B28" s="1" t="s">
        <v>113</v>
      </c>
      <c r="C28" s="9" t="s">
        <v>132</v>
      </c>
      <c r="D28" s="1" t="s">
        <v>31</v>
      </c>
      <c r="E28" s="1">
        <v>100</v>
      </c>
      <c r="F28" s="35"/>
      <c r="G28" s="19">
        <f t="shared" si="0"/>
        <v>0</v>
      </c>
    </row>
    <row r="29" spans="2:7" x14ac:dyDescent="0.25">
      <c r="B29" s="16"/>
      <c r="C29" s="17" t="s">
        <v>133</v>
      </c>
      <c r="D29" s="18"/>
      <c r="E29" s="18"/>
      <c r="F29" s="36"/>
      <c r="G29" s="28">
        <f>SUM(G11:G28)</f>
        <v>0</v>
      </c>
    </row>
    <row r="30" spans="2:7" x14ac:dyDescent="0.25">
      <c r="B30" s="16" t="s">
        <v>22</v>
      </c>
      <c r="C30" s="38" t="s">
        <v>134</v>
      </c>
      <c r="D30" s="39"/>
      <c r="E30" s="39"/>
      <c r="F30" s="39"/>
      <c r="G30" s="40"/>
    </row>
    <row r="31" spans="2:7" ht="30" x14ac:dyDescent="0.25">
      <c r="B31" s="1" t="s">
        <v>15</v>
      </c>
      <c r="C31" s="26" t="s">
        <v>135</v>
      </c>
      <c r="D31" s="1" t="s">
        <v>32</v>
      </c>
      <c r="E31" s="1">
        <v>1</v>
      </c>
      <c r="F31" s="35"/>
      <c r="G31" s="19">
        <f>E31*F31</f>
        <v>0</v>
      </c>
    </row>
    <row r="32" spans="2:7" ht="62.25" x14ac:dyDescent="0.25">
      <c r="B32" s="1" t="s">
        <v>16</v>
      </c>
      <c r="C32" s="26" t="s">
        <v>136</v>
      </c>
      <c r="D32" s="1" t="s">
        <v>32</v>
      </c>
      <c r="E32" s="1">
        <v>1</v>
      </c>
      <c r="F32" s="35"/>
      <c r="G32" s="19">
        <f>E32*F32</f>
        <v>0</v>
      </c>
    </row>
    <row r="33" spans="2:7" x14ac:dyDescent="0.25">
      <c r="B33" s="14"/>
      <c r="C33" s="50" t="s">
        <v>137</v>
      </c>
      <c r="D33" s="51"/>
      <c r="E33" s="51"/>
      <c r="F33" s="52"/>
      <c r="G33" s="28">
        <f>SUM(G31:G32)</f>
        <v>0</v>
      </c>
    </row>
    <row r="34" spans="2:7" x14ac:dyDescent="0.25">
      <c r="B34" s="14" t="s">
        <v>70</v>
      </c>
      <c r="C34" s="50" t="s">
        <v>98</v>
      </c>
      <c r="D34" s="51"/>
      <c r="E34" s="51"/>
      <c r="F34" s="51"/>
      <c r="G34" s="52"/>
    </row>
    <row r="35" spans="2:7" ht="30" x14ac:dyDescent="0.25">
      <c r="B35" s="1" t="s">
        <v>15</v>
      </c>
      <c r="C35" s="26" t="s">
        <v>99</v>
      </c>
      <c r="D35" s="1" t="s">
        <v>32</v>
      </c>
      <c r="E35" s="1">
        <v>1</v>
      </c>
      <c r="F35" s="35"/>
      <c r="G35" s="19">
        <f>E35*F35</f>
        <v>0</v>
      </c>
    </row>
    <row r="36" spans="2:7" ht="45" x14ac:dyDescent="0.25">
      <c r="B36" s="1" t="s">
        <v>16</v>
      </c>
      <c r="C36" s="26" t="s">
        <v>100</v>
      </c>
      <c r="D36" s="1" t="s">
        <v>32</v>
      </c>
      <c r="E36" s="1">
        <v>1</v>
      </c>
      <c r="F36" s="35"/>
      <c r="G36" s="19">
        <f>E36*F36</f>
        <v>0</v>
      </c>
    </row>
    <row r="37" spans="2:7" x14ac:dyDescent="0.25">
      <c r="B37" s="14"/>
      <c r="C37" s="50" t="s">
        <v>101</v>
      </c>
      <c r="D37" s="51"/>
      <c r="E37" s="51"/>
      <c r="F37" s="52"/>
      <c r="G37" s="28">
        <f>SUM(G35:G36)</f>
        <v>0</v>
      </c>
    </row>
    <row r="38" spans="2:7" x14ac:dyDescent="0.25">
      <c r="B38" s="14" t="s">
        <v>151</v>
      </c>
      <c r="C38" s="50" t="s">
        <v>102</v>
      </c>
      <c r="D38" s="51"/>
      <c r="E38" s="51"/>
      <c r="F38" s="51"/>
      <c r="G38" s="52"/>
    </row>
    <row r="39" spans="2:7" ht="45" customHeight="1" x14ac:dyDescent="0.25">
      <c r="B39" s="1" t="s">
        <v>15</v>
      </c>
      <c r="C39" s="9" t="s">
        <v>138</v>
      </c>
      <c r="D39" s="1" t="s">
        <v>32</v>
      </c>
      <c r="E39" s="1">
        <v>1</v>
      </c>
      <c r="F39" s="35"/>
      <c r="G39" s="19">
        <f>E39*F39</f>
        <v>0</v>
      </c>
    </row>
    <row r="40" spans="2:7" ht="30" x14ac:dyDescent="0.25">
      <c r="B40" s="1" t="s">
        <v>16</v>
      </c>
      <c r="C40" s="9" t="s">
        <v>139</v>
      </c>
      <c r="D40" s="1" t="s">
        <v>32</v>
      </c>
      <c r="E40" s="1">
        <v>1</v>
      </c>
      <c r="F40" s="35"/>
      <c r="G40" s="19">
        <f>E40*F40</f>
        <v>0</v>
      </c>
    </row>
    <row r="41" spans="2:7" x14ac:dyDescent="0.25">
      <c r="B41" s="14"/>
      <c r="C41" s="53" t="s">
        <v>103</v>
      </c>
      <c r="D41" s="54"/>
      <c r="E41" s="54"/>
      <c r="F41" s="55"/>
      <c r="G41" s="28">
        <f>SUM(G39:G40)</f>
        <v>0</v>
      </c>
    </row>
    <row r="42" spans="2:7" x14ac:dyDescent="0.25">
      <c r="B42" s="15"/>
      <c r="C42" s="44" t="s">
        <v>140</v>
      </c>
      <c r="D42" s="45"/>
      <c r="E42" s="45"/>
      <c r="F42" s="46"/>
      <c r="G42" s="30">
        <f>G29+G33+G37+G41</f>
        <v>0</v>
      </c>
    </row>
    <row r="44" spans="2:7" x14ac:dyDescent="0.25">
      <c r="B44" t="s">
        <v>105</v>
      </c>
    </row>
  </sheetData>
  <sheetProtection algorithmName="SHA-512" hashValue="WWYKwosgCvWmDTTXo5k2HYOF3Gu1c2u5eA7GrO9JiGn6ITkzsJwVnScIoWPFs/KnwIp82fyCOi2zFskLVZCa9A==" saltValue="mPJ/VvxzZbmUdVxkqxCtyA==" spinCount="100000" sheet="1" objects="1" scenarios="1"/>
  <protectedRanges>
    <protectedRange sqref="F39:F40" name="Raspon4"/>
    <protectedRange sqref="F35:F36" name="Raspon3"/>
    <protectedRange sqref="F31:F32" name="Raspon2"/>
    <protectedRange sqref="F11:F28" name="Raspon1"/>
  </protectedRanges>
  <mergeCells count="8">
    <mergeCell ref="C41:F41"/>
    <mergeCell ref="C42:F42"/>
    <mergeCell ref="C10:G10"/>
    <mergeCell ref="C30:G30"/>
    <mergeCell ref="C33:F33"/>
    <mergeCell ref="C34:G34"/>
    <mergeCell ref="C37:F37"/>
    <mergeCell ref="C38:G3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FF2613-FD3D-4BEC-B863-731308CF6C67}">
  <sheetPr>
    <tabColor rgb="FFFFC000"/>
  </sheetPr>
  <dimension ref="B2:G29"/>
  <sheetViews>
    <sheetView workbookViewId="0">
      <selection activeCell="E25" sqref="E25"/>
    </sheetView>
  </sheetViews>
  <sheetFormatPr defaultRowHeight="15" x14ac:dyDescent="0.25"/>
  <cols>
    <col min="2" max="2" width="6.140625" customWidth="1"/>
    <col min="3" max="3" width="66.7109375" customWidth="1"/>
    <col min="6" max="6" width="16.85546875" style="27" customWidth="1"/>
    <col min="7" max="7" width="17.28515625" style="27" customWidth="1"/>
  </cols>
  <sheetData>
    <row r="2" spans="2:7" x14ac:dyDescent="0.25">
      <c r="B2" s="20" t="s">
        <v>0</v>
      </c>
    </row>
    <row r="3" spans="2:7" x14ac:dyDescent="0.25">
      <c r="B3" t="s">
        <v>2</v>
      </c>
    </row>
    <row r="4" spans="2:7" x14ac:dyDescent="0.25">
      <c r="B4" s="21" t="s">
        <v>1</v>
      </c>
    </row>
    <row r="6" spans="2:7" x14ac:dyDescent="0.25">
      <c r="B6" s="20" t="s">
        <v>4</v>
      </c>
    </row>
    <row r="7" spans="2:7" x14ac:dyDescent="0.25">
      <c r="B7" s="22" t="s">
        <v>78</v>
      </c>
    </row>
    <row r="9" spans="2:7" ht="30" x14ac:dyDescent="0.25">
      <c r="B9" s="3" t="s">
        <v>6</v>
      </c>
      <c r="C9" s="3" t="s">
        <v>7</v>
      </c>
      <c r="D9" s="3" t="s">
        <v>9</v>
      </c>
      <c r="E9" s="3" t="s">
        <v>8</v>
      </c>
      <c r="F9" s="4" t="s">
        <v>10</v>
      </c>
      <c r="G9" s="4" t="s">
        <v>11</v>
      </c>
    </row>
    <row r="10" spans="2:7" x14ac:dyDescent="0.25">
      <c r="B10" s="16" t="s">
        <v>14</v>
      </c>
      <c r="C10" s="38" t="s">
        <v>141</v>
      </c>
      <c r="D10" s="39"/>
      <c r="E10" s="39"/>
      <c r="F10" s="39"/>
      <c r="G10" s="40"/>
    </row>
    <row r="11" spans="2:7" x14ac:dyDescent="0.25">
      <c r="B11" s="1" t="s">
        <v>15</v>
      </c>
      <c r="C11" s="2" t="s">
        <v>142</v>
      </c>
      <c r="D11" s="1" t="s">
        <v>31</v>
      </c>
      <c r="E11" s="1">
        <v>2</v>
      </c>
      <c r="F11" s="35"/>
      <c r="G11" s="19">
        <f>E11*F11</f>
        <v>0</v>
      </c>
    </row>
    <row r="12" spans="2:7" x14ac:dyDescent="0.25">
      <c r="B12" s="1" t="s">
        <v>16</v>
      </c>
      <c r="C12" s="2" t="s">
        <v>143</v>
      </c>
      <c r="D12" s="1" t="s">
        <v>31</v>
      </c>
      <c r="E12" s="1">
        <v>24</v>
      </c>
      <c r="F12" s="35"/>
      <c r="G12" s="19">
        <f>E12*F12</f>
        <v>0</v>
      </c>
    </row>
    <row r="13" spans="2:7" x14ac:dyDescent="0.25">
      <c r="B13" s="1" t="s">
        <v>17</v>
      </c>
      <c r="C13" s="2" t="s">
        <v>144</v>
      </c>
      <c r="D13" s="1" t="s">
        <v>31</v>
      </c>
      <c r="E13" s="1">
        <v>2</v>
      </c>
      <c r="F13" s="35"/>
      <c r="G13" s="19">
        <f>E13*F13</f>
        <v>0</v>
      </c>
    </row>
    <row r="14" spans="2:7" x14ac:dyDescent="0.25">
      <c r="B14" s="16"/>
      <c r="C14" s="17" t="s">
        <v>145</v>
      </c>
      <c r="D14" s="18"/>
      <c r="E14" s="18"/>
      <c r="F14" s="36"/>
      <c r="G14" s="28">
        <f>SUM(G11:G13)</f>
        <v>0</v>
      </c>
    </row>
    <row r="15" spans="2:7" x14ac:dyDescent="0.25">
      <c r="B15" s="16" t="s">
        <v>22</v>
      </c>
      <c r="C15" s="38" t="s">
        <v>146</v>
      </c>
      <c r="D15" s="39"/>
      <c r="E15" s="39"/>
      <c r="F15" s="39"/>
      <c r="G15" s="40"/>
    </row>
    <row r="16" spans="2:7" ht="15" customHeight="1" x14ac:dyDescent="0.25">
      <c r="B16" s="1" t="s">
        <v>15</v>
      </c>
      <c r="C16" s="26" t="s">
        <v>147</v>
      </c>
      <c r="D16" s="1" t="s">
        <v>32</v>
      </c>
      <c r="E16" s="1">
        <v>1</v>
      </c>
      <c r="F16" s="35"/>
      <c r="G16" s="19">
        <f>E16*F16</f>
        <v>0</v>
      </c>
    </row>
    <row r="17" spans="2:7" ht="45" x14ac:dyDescent="0.25">
      <c r="B17" s="1" t="s">
        <v>16</v>
      </c>
      <c r="C17" s="26" t="s">
        <v>148</v>
      </c>
      <c r="D17" s="1" t="s">
        <v>32</v>
      </c>
      <c r="E17" s="1">
        <v>1</v>
      </c>
      <c r="F17" s="35"/>
      <c r="G17" s="19">
        <f>E17*F17</f>
        <v>0</v>
      </c>
    </row>
    <row r="18" spans="2:7" x14ac:dyDescent="0.25">
      <c r="B18" s="14"/>
      <c r="C18" s="50" t="s">
        <v>149</v>
      </c>
      <c r="D18" s="51"/>
      <c r="E18" s="51"/>
      <c r="F18" s="52"/>
      <c r="G18" s="28">
        <f>SUM(G16:G17)</f>
        <v>0</v>
      </c>
    </row>
    <row r="19" spans="2:7" x14ac:dyDescent="0.25">
      <c r="B19" s="14" t="s">
        <v>70</v>
      </c>
      <c r="C19" s="50" t="s">
        <v>98</v>
      </c>
      <c r="D19" s="51"/>
      <c r="E19" s="51"/>
      <c r="F19" s="51"/>
      <c r="G19" s="52"/>
    </row>
    <row r="20" spans="2:7" ht="30" x14ac:dyDescent="0.25">
      <c r="B20" s="1" t="s">
        <v>15</v>
      </c>
      <c r="C20" s="26" t="s">
        <v>99</v>
      </c>
      <c r="D20" s="1" t="s">
        <v>32</v>
      </c>
      <c r="E20" s="1">
        <v>1</v>
      </c>
      <c r="F20" s="35"/>
      <c r="G20" s="19">
        <f>E20*F20</f>
        <v>0</v>
      </c>
    </row>
    <row r="21" spans="2:7" ht="45" x14ac:dyDescent="0.25">
      <c r="B21" s="1" t="s">
        <v>16</v>
      </c>
      <c r="C21" s="26" t="s">
        <v>100</v>
      </c>
      <c r="D21" s="1" t="s">
        <v>32</v>
      </c>
      <c r="E21" s="1">
        <v>1</v>
      </c>
      <c r="F21" s="35"/>
      <c r="G21" s="19">
        <f>E21*F21</f>
        <v>0</v>
      </c>
    </row>
    <row r="22" spans="2:7" x14ac:dyDescent="0.25">
      <c r="B22" s="14"/>
      <c r="C22" s="50" t="s">
        <v>101</v>
      </c>
      <c r="D22" s="51"/>
      <c r="E22" s="51"/>
      <c r="F22" s="52"/>
      <c r="G22" s="28">
        <f>SUM(G20:G21)</f>
        <v>0</v>
      </c>
    </row>
    <row r="23" spans="2:7" x14ac:dyDescent="0.25">
      <c r="B23" s="14" t="s">
        <v>151</v>
      </c>
      <c r="C23" s="50" t="s">
        <v>102</v>
      </c>
      <c r="D23" s="51"/>
      <c r="E23" s="51"/>
      <c r="F23" s="51"/>
      <c r="G23" s="52"/>
    </row>
    <row r="24" spans="2:7" ht="45" customHeight="1" x14ac:dyDescent="0.25">
      <c r="B24" s="1" t="s">
        <v>15</v>
      </c>
      <c r="C24" s="9" t="s">
        <v>138</v>
      </c>
      <c r="D24" s="1" t="s">
        <v>32</v>
      </c>
      <c r="E24" s="1">
        <v>1</v>
      </c>
      <c r="F24" s="35"/>
      <c r="G24" s="19">
        <f>E24*F24</f>
        <v>0</v>
      </c>
    </row>
    <row r="25" spans="2:7" ht="30" x14ac:dyDescent="0.25">
      <c r="B25" s="1" t="s">
        <v>16</v>
      </c>
      <c r="C25" s="9" t="s">
        <v>139</v>
      </c>
      <c r="D25" s="1" t="s">
        <v>32</v>
      </c>
      <c r="E25" s="1">
        <v>1</v>
      </c>
      <c r="F25" s="35"/>
      <c r="G25" s="19">
        <f>E25*F25</f>
        <v>0</v>
      </c>
    </row>
    <row r="26" spans="2:7" x14ac:dyDescent="0.25">
      <c r="B26" s="14"/>
      <c r="C26" s="53" t="s">
        <v>103</v>
      </c>
      <c r="D26" s="54"/>
      <c r="E26" s="54"/>
      <c r="F26" s="55"/>
      <c r="G26" s="28">
        <f>SUM(G24:G25)</f>
        <v>0</v>
      </c>
    </row>
    <row r="27" spans="2:7" x14ac:dyDescent="0.25">
      <c r="B27" s="15"/>
      <c r="C27" s="44" t="s">
        <v>150</v>
      </c>
      <c r="D27" s="45"/>
      <c r="E27" s="45"/>
      <c r="F27" s="46"/>
      <c r="G27" s="30">
        <f>G14+G18+G22+G26</f>
        <v>0</v>
      </c>
    </row>
    <row r="29" spans="2:7" x14ac:dyDescent="0.25">
      <c r="B29" t="s">
        <v>105</v>
      </c>
    </row>
  </sheetData>
  <sheetProtection algorithmName="SHA-512" hashValue="LK/f53ugnXzcPjPTxem+GinTOpWx9CeSicTnkv8e5VEpnD4wec0D1uhsGz5TV/6LXjCcbFuJVsSWd/OhuQGH9g==" saltValue="vX+XAN1iBAj0y3t/6LD4xQ==" spinCount="100000" sheet="1" objects="1" scenarios="1"/>
  <protectedRanges>
    <protectedRange sqref="F24:F25" name="Raspon4"/>
    <protectedRange sqref="F20:F21" name="Raspon3"/>
    <protectedRange sqref="F16:F17" name="Raspon2"/>
    <protectedRange sqref="F11:F13" name="Raspon1"/>
  </protectedRanges>
  <mergeCells count="8">
    <mergeCell ref="C26:F26"/>
    <mergeCell ref="C27:F27"/>
    <mergeCell ref="C10:G10"/>
    <mergeCell ref="C15:G15"/>
    <mergeCell ref="C18:F18"/>
    <mergeCell ref="C19:G19"/>
    <mergeCell ref="C22:F22"/>
    <mergeCell ref="C23:G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5</vt:i4>
      </vt:variant>
    </vt:vector>
  </HeadingPairs>
  <TitlesOfParts>
    <vt:vector size="5" baseType="lpstr">
      <vt:lpstr>Rekapitulacija</vt:lpstr>
      <vt:lpstr>Elektroinstalaterski radovi</vt:lpstr>
      <vt:lpstr>Vatrodojava</vt:lpstr>
      <vt:lpstr>Protuprovala</vt:lpstr>
      <vt:lpstr>Videonadzor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Alessandro Gasparini</dc:creator>
  <cp:lastModifiedBy>Alessandro Gasparini</cp:lastModifiedBy>
  <dcterms:created xsi:type="dcterms:W3CDTF">2015-06-05T18:17:20Z</dcterms:created>
  <dcterms:modified xsi:type="dcterms:W3CDTF">2022-08-04T07:54:26Z</dcterms:modified>
</cp:coreProperties>
</file>